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9735" windowHeight="7635" activeTab="6"/>
  </bookViews>
  <sheets>
    <sheet name="Instructions" sheetId="5" r:id="rId1"/>
    <sheet name="Step by Step  8-1" sheetId="1" r:id="rId2"/>
    <sheet name="ECTR Totals by POS" sheetId="2" r:id="rId3"/>
    <sheet name="Reimb Info by POS" sheetId="3" r:id="rId4"/>
    <sheet name="NON-FAC PE COMPONENTS" sheetId="4" r:id="rId5"/>
    <sheet name="Benefits" sheetId="7" r:id="rId6"/>
    <sheet name="Glossary" sheetId="6" r:id="rId7"/>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4" i="2" l="1"/>
  <c r="F22" i="2" l="1"/>
  <c r="K22" i="2" l="1"/>
  <c r="K21" i="2"/>
  <c r="K20" i="2"/>
  <c r="K14" i="2"/>
  <c r="K13" i="2"/>
  <c r="K12" i="2"/>
  <c r="K5" i="2"/>
  <c r="K6" i="2"/>
  <c r="K4" i="2"/>
  <c r="I4" i="2"/>
  <c r="H5" i="2"/>
  <c r="I5" i="2" s="1"/>
  <c r="H6" i="2"/>
  <c r="I6" i="2" s="1"/>
  <c r="H4" i="2"/>
  <c r="L4" i="2" s="1"/>
  <c r="H22" i="2"/>
  <c r="L22" i="2" s="1"/>
  <c r="F21" i="2"/>
  <c r="H21" i="2" s="1"/>
  <c r="L21" i="2" s="1"/>
  <c r="F20" i="2"/>
  <c r="H20" i="2" s="1"/>
  <c r="L20" i="2" s="1"/>
  <c r="F13" i="2"/>
  <c r="H13" i="2" s="1"/>
  <c r="L13" i="2" s="1"/>
  <c r="F14" i="2"/>
  <c r="H14" i="2" s="1"/>
  <c r="L14" i="2" s="1"/>
  <c r="F12" i="2"/>
  <c r="H12" i="2" s="1"/>
  <c r="L12" i="2" s="1"/>
  <c r="E15" i="2"/>
  <c r="E23" i="2"/>
  <c r="E7" i="2"/>
  <c r="L23" i="2" l="1"/>
  <c r="K7" i="2"/>
  <c r="L5" i="2"/>
  <c r="K15" i="2"/>
  <c r="K23" i="2"/>
  <c r="L15" i="2"/>
  <c r="L6" i="2"/>
  <c r="L7" i="2" s="1"/>
  <c r="I20" i="2"/>
  <c r="I21" i="2"/>
  <c r="I22" i="2"/>
  <c r="I12" i="2"/>
  <c r="I13" i="2"/>
  <c r="I14" i="2"/>
  <c r="I7" i="2"/>
  <c r="I15" i="2" l="1"/>
  <c r="I23" i="2"/>
</calcChain>
</file>

<file path=xl/sharedStrings.xml><?xml version="1.0" encoding="utf-8"?>
<sst xmlns="http://schemas.openxmlformats.org/spreadsheetml/2006/main" count="332" uniqueCount="272">
  <si>
    <t>This checklist is to help surgeons in regard to reimbursement who perform endoscopic carpal tunnel release in the office setting (POS=11 / office). Related terms include WALANT and office-based surgery.</t>
  </si>
  <si>
    <t>Accreditations</t>
  </si>
  <si>
    <t>WALANT</t>
  </si>
  <si>
    <t>Contingency plan</t>
  </si>
  <si>
    <t xml:space="preserve"> </t>
  </si>
  <si>
    <t>Prepare your information.</t>
  </si>
  <si>
    <t>Decide you want to establish an OBSS. (Office-Based Surgical Suite).</t>
  </si>
  <si>
    <t>Before you meet with the insurance carrier.</t>
  </si>
  <si>
    <t>You are the largest orthopedic clinic in the area.</t>
  </si>
  <si>
    <t>Be prepared for questions. Have backup data.</t>
  </si>
  <si>
    <t>ECTR</t>
  </si>
  <si>
    <t>ASC</t>
  </si>
  <si>
    <t>HOPD</t>
  </si>
  <si>
    <t>HOSP</t>
  </si>
  <si>
    <t>Total:</t>
  </si>
  <si>
    <t>Wrist Endoscopy / Surgery</t>
  </si>
  <si>
    <t>CPT™ Code:</t>
  </si>
  <si>
    <t>PFS Relative Value Units:</t>
  </si>
  <si>
    <t>Medicare Allowable (Physician Services Fee):</t>
  </si>
  <si>
    <t>Facility Fee Payment Weight: ASC:</t>
  </si>
  <si>
    <t>Facility Fee Reimbursement: ASC:</t>
  </si>
  <si>
    <t>Facility Fee Payment Weight: HOPD:</t>
  </si>
  <si>
    <t>Facility Fee Reimbursement: HOPD:</t>
  </si>
  <si>
    <t>Facility Fee Reimbursement Hospital (MS-DRG=502)*</t>
  </si>
  <si>
    <t>Total Reimbursement ASC (Pro Fee + Facility):</t>
  </si>
  <si>
    <t>Total Reimbursement HOPD (Pro Fee + Facility):</t>
  </si>
  <si>
    <t>Total Reimbursement Hospital (Pro Fee + Hospital):</t>
  </si>
  <si>
    <t>pro fees</t>
  </si>
  <si>
    <t>facility</t>
  </si>
  <si>
    <t>Total per Tx</t>
  </si>
  <si>
    <t>Total Cost to Ins. Carrier</t>
  </si>
  <si>
    <t>Total OBBS cost to ins. Carrier</t>
  </si>
  <si>
    <t>OBBS Overhead Fee per Tx*</t>
  </si>
  <si>
    <t>Savings to Ins. Carrier</t>
  </si>
  <si>
    <t>While I can provide more reimbursement detail, there is a danger of "missing the forest for the trees" if you get bogged down in arcane reimbursement minutiae.</t>
  </si>
  <si>
    <t>Non-facility Practice Expenses = office = all the above.</t>
  </si>
  <si>
    <t>Practice expenses (overhead) for services provided in a physician’s office include the following:</t>
  </si>
  <si>
    <t>Clinical Staff Time</t>
  </si>
  <si>
    <t>The Equipment</t>
  </si>
  <si>
    <t>Supplies Typically Used During A Procedure</t>
  </si>
  <si>
    <t>Indirect Expenses Of A Physician Practice Such As Administrative Staff</t>
  </si>
  <si>
    <t>Building Space</t>
  </si>
  <si>
    <t>Office Supplies</t>
  </si>
  <si>
    <t>Use percent against total rent and utilities per month.</t>
  </si>
  <si>
    <t>Calculate non-clinical supplies as a percent of total supply expense.</t>
  </si>
  <si>
    <t>Bottom Line: make a list of everything the facility (ASC, HOPD, or hospital) supplies. Also include other overhead costs.</t>
  </si>
  <si>
    <t>Post-op room</t>
  </si>
  <si>
    <t>IT expense as a percent; hardware and software.</t>
  </si>
  <si>
    <t>IV's</t>
  </si>
  <si>
    <t>Repair and upkeep costs</t>
  </si>
  <si>
    <t>Your professional association is another source of comparative NON-FAC PE cost data.</t>
  </si>
  <si>
    <t>Work with your accountant to create your NON-FAC PE profile (overhead, facility fees) for your OBSS.</t>
  </si>
  <si>
    <t xml:space="preserve">Percent </t>
  </si>
  <si>
    <t>Change</t>
  </si>
  <si>
    <t>Percent year over year can be helpful if your numbers are increasing.</t>
  </si>
  <si>
    <t>Use multiple year data if it helps your case. It may not be necessary.</t>
  </si>
  <si>
    <t>Every private insurance company will have their own fee schedule. I would assume that all use the RVU values and Medicare values for ASC, HOPD and the hospital.</t>
  </si>
  <si>
    <t xml:space="preserve">Hospital reimbursement varies with numerous factors. Use the value above as an estimate. It will be higher per the cost of living of your geographic area and other factors. </t>
  </si>
  <si>
    <t>Prepare</t>
  </si>
  <si>
    <t>The benefits to you may not be relevant to the carrier.</t>
  </si>
  <si>
    <t>Address anesthesia levels.</t>
  </si>
  <si>
    <t>Based on carrier feedback and their counter-offers revise your strategy and request.</t>
  </si>
  <si>
    <t>Repeat above as needed.</t>
  </si>
  <si>
    <t>IOECTR</t>
  </si>
  <si>
    <t>NON-FAC PE</t>
  </si>
  <si>
    <t>Site of Service Differential (SOSD)</t>
  </si>
  <si>
    <t>Facility</t>
  </si>
  <si>
    <t>Overhead (PE)</t>
  </si>
  <si>
    <t>Non-Facility Practice Expense; this simply means the Place of Service is office (11) or not a recognized facility.</t>
  </si>
  <si>
    <t>FAC PE</t>
  </si>
  <si>
    <t>Facility Practice Expense. When the facility is paid separately use this amount. This applies to a hospital, HOPD, or ASC.</t>
  </si>
  <si>
    <t>Place of Service (POS)</t>
  </si>
  <si>
    <t>The location where the surgery was performed. Office=11.</t>
  </si>
  <si>
    <t>Facility Fees go to the ASC, HOPD or Hospital. For OBS the facility reimbursement is included in the professional fees (surgeon payment). These are submitted on the UB-04 form. The reimbursement methodology is different for each location.</t>
  </si>
  <si>
    <t>OBS</t>
  </si>
  <si>
    <t>Office-Based Surgery is any surgery performed at POS=11. Even if you have a separate Tax ID never bill it as a facility or anything other than 11.</t>
  </si>
  <si>
    <t>Wide-Awake Local Anesthesia, No Tourniquet is a technique where minimal anesthesia is used and the patient is awake and able to communicate during the procedure. More information on WALANT is provided in the Appendix.</t>
  </si>
  <si>
    <t>Reimbursement varies based on the location of the surgery. DRG pricing applies to a patient admitted to a hospital for inpatient services. The Place of Service (POS) codes are</t>
  </si>
  <si>
    <t>POS 11</t>
  </si>
  <si>
    <t>Office</t>
  </si>
  <si>
    <t>POS 21</t>
  </si>
  <si>
    <t>Inpatient Hospital (admitted)</t>
  </si>
  <si>
    <t>POS 22</t>
  </si>
  <si>
    <t>Hospital Outpatient Department (HOPD)</t>
  </si>
  <si>
    <t>POS 23</t>
  </si>
  <si>
    <t>POS 24</t>
  </si>
  <si>
    <t>Ambulatory Service Center (ASC)</t>
  </si>
  <si>
    <t>Conversion Factor (CF)</t>
  </si>
  <si>
    <t>Reimbursement amount per unit for professional and facility fees (different values). This is applied to RVU’s for professional fees.</t>
  </si>
  <si>
    <t>HCPCS</t>
  </si>
  <si>
    <t>Healthcare Common Procedure Coding System</t>
  </si>
  <si>
    <t>OPPS</t>
  </si>
  <si>
    <t>IPPS</t>
  </si>
  <si>
    <t>Inpatient Prospective Payment System</t>
  </si>
  <si>
    <t>APC</t>
  </si>
  <si>
    <t>Ambulatory Payment Classification</t>
  </si>
  <si>
    <t>APC Status Indicators</t>
  </si>
  <si>
    <t>J1 – Hospital Part-B services paid through a comprehensive APC</t>
  </si>
  <si>
    <t>CC</t>
  </si>
  <si>
    <t>Complication and/or Comorbidity</t>
  </si>
  <si>
    <t>MCC</t>
  </si>
  <si>
    <t>Major Complication and/or Comorbidity</t>
  </si>
  <si>
    <t>MS-DRG</t>
  </si>
  <si>
    <t>Medicare Severity Diagnosis Related Group. Other MS-DRGs may apply</t>
  </si>
  <si>
    <t>Separate procedure</t>
  </si>
  <si>
    <t>NCCI edits</t>
  </si>
  <si>
    <t>Lists of codes that cannot be reported on the same Day of Service (DOS). There are “breakable” edits (those that can be appealed with use of a modifier).</t>
  </si>
  <si>
    <t xml:space="preserve">PE / Practice Expense </t>
  </si>
  <si>
    <t>(Overhead) includes:  staffing; clinical services, supplies, and equipment; office space; office supplies and services, and professional services.</t>
  </si>
  <si>
    <t>Professional Fees</t>
  </si>
  <si>
    <t>This payment that goes to the surgeon (For Medicare it is Part-B). When people talk about high hospital costs most of the charges are for the facility, the hospital, not the surgeon.</t>
  </si>
  <si>
    <t>Part-B Medicare</t>
  </si>
  <si>
    <t>Professional fee payments on the CMS-1500 form to the physician.</t>
  </si>
  <si>
    <t>Part-A Medicare</t>
  </si>
  <si>
    <t xml:space="preserve">Facility fees paid to the facility (ASC, HOPD, Hospital). </t>
  </si>
  <si>
    <t>Fee for Service</t>
  </si>
  <si>
    <t>This is a payment methodology most often associated with medical offices, Medicare Part-B and professional fees. Contrast with OPPS and IPPS hospital payments.</t>
  </si>
  <si>
    <t>OPPS/IPPS</t>
  </si>
  <si>
    <t xml:space="preserve">Facility payment methodology. </t>
  </si>
  <si>
    <t>OBBS</t>
  </si>
  <si>
    <t>Office-Based Surgery Suite. I use this phrase so often I added this acronym. It is not commonly used but accurate here.</t>
  </si>
  <si>
    <t>This means “not office” and includes an Ambulatory Surgery Center (ASC), Hospital Outpatient Department (HOPD), or a Hospital Inpatient. The office is never a facility. Therefore while the SOSD is the “facility-fee” for the office-based surgical suite, it technically should never be referred to as a “facility-fee” because that has a very specific meaning. The hospital, ASC, and HOPD are facilities.</t>
  </si>
  <si>
    <t>Avoids sedation or general anesthesia during hand surgery.</t>
  </si>
  <si>
    <t>Fasting is not usually required. Patients can eat or drink something light the morning of surgery.</t>
  </si>
  <si>
    <t>Unlike sedation or general anesthesia, WALANT eliminates uncomfortable side effects such as nausea. There is no prolonged sedation. Patients feel normal immediately after surgery.</t>
  </si>
  <si>
    <t>Eliminates intravenous injections.</t>
  </si>
  <si>
    <t>Eliminates the need for the patient to stop or "bridge" anticoagulant medications such as warfarin. Lidocaine and epinephrine do not interfere with anticoagulants and blood thinners.</t>
  </si>
  <si>
    <t xml:space="preserve">The wide-awake (WALANT) procedure allows surgeons to assess and adjust tension for tendon transfers, check the integrity of tendon repairs, and look for gapping with active motion following flexor tendon repair. </t>
  </si>
  <si>
    <t>Postoperative pain and swelling are less.</t>
  </si>
  <si>
    <t>The surgical process is shortened. Preoperative anesthesia planning and a postoperative recovery are eliminated from the surgical process.</t>
  </si>
  <si>
    <t>Local Anes</t>
  </si>
  <si>
    <t>Recovery</t>
  </si>
  <si>
    <t>Pre-Op</t>
  </si>
  <si>
    <t>Costs</t>
  </si>
  <si>
    <t>Other Tx</t>
  </si>
  <si>
    <t>Other Procedures</t>
  </si>
  <si>
    <t>Safe</t>
  </si>
  <si>
    <t>Patient</t>
  </si>
  <si>
    <t>WALANT, as an alternative to general anesthesia has been proven a safe and effective means for performing hand surgery.</t>
  </si>
  <si>
    <t>Reimbursement</t>
  </si>
  <si>
    <t>In accounting this practice is known as Activity-Based Cost Accounting or ABC. The goal is to determine your true, total costs to provide the service in your office.</t>
  </si>
  <si>
    <t>MGMA is a source of comparative NON-FAC PE cost data.</t>
  </si>
  <si>
    <t>Calculate FTE times hours on each procedure.</t>
  </si>
  <si>
    <t>Include pre-op time and post-op time of ancilliary staff.</t>
  </si>
  <si>
    <t>Anesthesia (local)</t>
  </si>
  <si>
    <t>Bandages</t>
  </si>
  <si>
    <t>Allocate a % of administration  time.</t>
  </si>
  <si>
    <t>Scheduling time.</t>
  </si>
  <si>
    <t>Waste disposal</t>
  </si>
  <si>
    <t>Maintenance contracts</t>
  </si>
  <si>
    <t>Furniture for waiting room / post-op room.</t>
  </si>
  <si>
    <t>Calculate square footage of OBSS as a percent of total office space. Allocate a portion by procedure or month.</t>
  </si>
  <si>
    <t>Allocate indirect expenses according to generally accepted accounting (GAP) practices.</t>
  </si>
  <si>
    <t>Statements, mailouts.</t>
  </si>
  <si>
    <t xml:space="preserve">Depending on your leverage the actual costs may be more or less valuable. </t>
  </si>
  <si>
    <t>This is a sample for demonstration purposes. It is not an actual clinic.</t>
  </si>
  <si>
    <t>While reimbursement rates for the different locations (ASC, HOPD, and hospital) change every year, the amount is not that significant in terms of negotiation.</t>
  </si>
  <si>
    <t>You should print out the professional fee payments for ECTR for all your private carriers and compare it to the Medicare Fee Schedule.</t>
  </si>
  <si>
    <t>Brainstorm</t>
  </si>
  <si>
    <t>PM Data</t>
  </si>
  <si>
    <t>Surgery POS</t>
  </si>
  <si>
    <t>Estimates</t>
  </si>
  <si>
    <t>Overhead</t>
  </si>
  <si>
    <t>Indirect Costs</t>
  </si>
  <si>
    <t>Six Components</t>
  </si>
  <si>
    <t>Before</t>
  </si>
  <si>
    <t xml:space="preserve">Benefits   </t>
  </si>
  <si>
    <t>Safety</t>
  </si>
  <si>
    <t>Anesthesia</t>
  </si>
  <si>
    <t>Questions</t>
  </si>
  <si>
    <t>Total Costs</t>
  </si>
  <si>
    <t>Negotiate</t>
  </si>
  <si>
    <t>Accountant</t>
  </si>
  <si>
    <t>If you have not started yet and are just thinking about IOECTR my first recommendation is to have a brain-storming session with your staff and review the benefits, obstacles and issues involved. I would spend at least an hour on this.</t>
  </si>
  <si>
    <t>For the included POS calculations note that there are geographic variances, hospital compliance issues and other costs that impact the specific amount. Use the 2021 values as a general benchmark with the understanding that there is more to the calculations than may be necessary for the negotiations. I will include additional information in the Guidebook.</t>
  </si>
  <si>
    <t>Assemble information of your clinic's negotiating leverage or your specific mix of surgeries for internal use.</t>
  </si>
  <si>
    <t>Add Points If</t>
  </si>
  <si>
    <t>You perform procedures that no other orthopedic surgeon performs in your area.</t>
  </si>
  <si>
    <t>Use your best judgement how to present the data. If you have not performed a single surgery in the hospital in three years, hospital cost data will be less relevant.</t>
  </si>
  <si>
    <t>Every negotiation is different. Every surgeon or clinic has a different mix of issues and benefits. One strategy may work with one insurance carrier and not with another. The key is to be flexible, sell the benefits of an OBSS to the carrier and patients and watch carefully their response.</t>
  </si>
  <si>
    <t>Negotiation</t>
  </si>
  <si>
    <t>Use your practice management system to create a list or spreadsheet of your ECTR surgery totals for the previous year.</t>
  </si>
  <si>
    <t>The insurance carrier must have you in-network.</t>
  </si>
  <si>
    <t>Your only facility option in your area is the hospital or HOPD, which have higher facility fees than the ASC.</t>
  </si>
  <si>
    <t>You actual NON-FAC PE data (aka "overhead" referenced above) may be less than what you are requesting. It may be more.</t>
  </si>
  <si>
    <t>Contact me if you have any questions or feedback concerning the negotiations.</t>
  </si>
  <si>
    <t>Contact Me</t>
  </si>
  <si>
    <t>* NON-FAC PE has many names: Overhead, Out-of-Pocket costs, office "facility fee".</t>
  </si>
  <si>
    <t>Do not refer to an OBSS as a "facility"; it is not. It is an office (POS=11).</t>
  </si>
  <si>
    <t>An argument could be made (by the carrier) in regard to prior years that the office, ASC, HOPD and hospital reimbursement rates were different.</t>
  </si>
  <si>
    <t xml:space="preserve">In regard to the reduced conversion factor above, the reimbursement for office visits was increased so this is a statutory PFS budget neutrality requirement. </t>
  </si>
  <si>
    <t>In most cases you can assume the total hospital expenses will be higher than that listed above.</t>
  </si>
  <si>
    <t>WALANT reduces costs for patients, the medical system, and the amount of medical waste.</t>
  </si>
  <si>
    <t>Based on local anesthesia only, patients who previously were not candidates for surgery due to other medical problems can now have ECTR surgery. By eliminating the need for general anesthesia the risks have been significantly decreased—opening the door for those previously deemed “too sick” for surgery.</t>
  </si>
  <si>
    <t>Patients save time and money (deductibles and co-pay). Pre-operative blood work and medical tests are rarely needed. In addition, the fees for anesthesia are eliminated.</t>
  </si>
  <si>
    <t>WALANT helps patient recover and return to normal activities more quickly.</t>
  </si>
  <si>
    <t xml:space="preserve">Patients can communicate with their surgeon during and after surgery. Patients know what is going on during surgery and they receive post-operative instructions immediately after their surgery is over. </t>
  </si>
  <si>
    <t>Patients are also able to demonstrate limb function during the procedure per the surgeon’s request, allowing for immediate evaluation of the treatment.</t>
  </si>
  <si>
    <t>Emergency Room (not a valid POS for ECTR)</t>
  </si>
  <si>
    <t>Total RVU's</t>
  </si>
  <si>
    <t xml:space="preserve">Geographic Price Cost Index (GPCI) </t>
  </si>
  <si>
    <t>This is a variable that increases or decreases Par-B reimbursement based on the geographic Cost of Living.</t>
  </si>
  <si>
    <t>Video monitor for the endoscope; allocate a percent per procedure based on life of product.</t>
  </si>
  <si>
    <t>Displosable blade for ECTR</t>
  </si>
  <si>
    <t>The main issue is that ECTR (CPT code 29848) does not reimburse at a higher rate when performed in the office (POS=11). As an example, open carpal tunnel release does pay higher when performed in the office but the reimbursement is only $6.14 more.</t>
  </si>
  <si>
    <t>Be sure to download and review the One-Page Checklist; the Reimbursement Guidebook includes more in-depth information and explanations.</t>
  </si>
  <si>
    <t>If you are a large clinic with an experienced contract negotiator use the information that helps and please provide us with feedback on the negotiations so we can continually improve this document.</t>
  </si>
  <si>
    <t>Please read this document carefully. If you are new to negotiating reimbursement or many of the terms and concepts please refer to the Glossary TAB on the spreadsheet and the separate Reimbursement Guidebook available from the website.</t>
  </si>
  <si>
    <t>This is a contract negotiation document. If you are new to OBS, we offer additional information on OBSS setup in Section Two of the Reimbursement Guidebook.</t>
  </si>
  <si>
    <t>This is a Step-by-Step Guide on strategies and approaches to negotiating a "carve-out" reimbursement for In-Office Endoscopic Carpal Tunnel Release (IOECTR) with an insurance company. The spreadsheet includes all the information plus additional TABS for backup information.</t>
  </si>
  <si>
    <t>If possible, negotiate your contracts before you set up your OBSS. You will need to to negotiate a carve-out with each carrier individually.</t>
  </si>
  <si>
    <t>There are some overhead calculations where more detail can be provided but one could argue that getting into lots of minutiae can be counter-productive. Focus on the big picture; more information may be necessary depending on their response.</t>
  </si>
  <si>
    <t>Contacting me: I can help with explaining terms and concepts. I can offer tips on negotiation tactics. However I cannot personally assist with the negotiations. Be sure to spend some time reviewing the checklist and this document, first. I can best help you if you provide guidance and ask specific questions.</t>
  </si>
  <si>
    <t>Calculate Increases</t>
  </si>
  <si>
    <t>Always start high</t>
  </si>
  <si>
    <t>Our initial feedback is that most surgeons prefer a target total reimbursement of about $1,000 per procedure. We have one report of reimbursement as high as $1,500. Always ask for the highest number you can think of/support with your data. The insurance carrier will counter with a lower figure.</t>
  </si>
  <si>
    <t>Their Costs versus Your Costs</t>
  </si>
  <si>
    <t>There are two strategies and costs here: your actual overhead costs for each procedure and the total amount the insurance company pays for the procedure including all pre- and post-op fees and the facility fee.</t>
  </si>
  <si>
    <t>Address safety issues if they come up.</t>
  </si>
  <si>
    <t>You are part of a large multi-specialty clinic and currently have carve-outs for other procedures.</t>
  </si>
  <si>
    <t>Work you Place of Service in this order: hospital, HOPD and ASC. Most clinics perform most or all of their ECTR surgeries in the ASC. The insurance company will know your historical data.</t>
  </si>
  <si>
    <t xml:space="preserve">Work your leverage in this order: clinic, surgeon, POS mix, and actual costs. </t>
  </si>
  <si>
    <t>Address a contingency plan if case of an adverse event during surgery. Do you have hospital privileges?</t>
  </si>
  <si>
    <t>ECT</t>
  </si>
  <si>
    <t>Set up an OBSS. Follow all state and medical guidelines and requirements. I have a lot of information collected by state.</t>
  </si>
  <si>
    <t>Assess up-front, before you invest in your OBS if you have a lot of leverage with the carriers to extract a favorable price-point. A large, dominant clinic in a mid-size city, with surgeons who perform procedures no one else can perform and already has several "carve-outs" successfully negotiated might be able to "name their price." A single surgeon, with a modest number of surgeries but seeks to expand his/her number of ECTR surgeries in a large city will have a completely different negotiation strategy. Sell the benefits of IOECTR/WALANT for the patients and to the insurance company.</t>
  </si>
  <si>
    <t>It is recommended that you create a short, text file of your basic contact and status information and add them to the end of every e-mail. If I am working with 25 surgeons it really helps to have the basics all in one place for context.</t>
  </si>
  <si>
    <t>Include your accountant and healthcare attorney in the OBS/WALANT discussion. Also check with your professional association for any guidance or practice expense information.</t>
  </si>
  <si>
    <t>Three years of historical data is useful if you can demonstrate that the number of surgeries is increasing year to year. Calculate the percentage increase.</t>
  </si>
  <si>
    <t>Work with your accountant to calculate, to the best of your ability, your out-of-pocket costs (overhead) for each surgery in your OBSS. See the NON-FAC PE Components TAB for details. This information may not be necessary or useful if it is not high enough; if you find calculating PE too complicated or time-consuming a best-guess estimate is recommended.</t>
  </si>
  <si>
    <t>Address pre-op and post-op differences between local anesthesia and general. There will be fewer labs and screenings for WALANT than general anesthesia.</t>
  </si>
  <si>
    <t>For most states, accreditation is not necessary for a local-anesthesia-only OBSS but a few states do require it regardless of level. As of this writing the following states (SC, KS, DE, AL, AZ, NY, TX, and DC) require registration or accreditation for an OBSS. Rules change often (and some are ambiguous) so be sure to confirm your state regulations.</t>
  </si>
  <si>
    <t>Address all state and medical board guidelines, registrations, and accreditation issues.</t>
  </si>
  <si>
    <t>The Right Person</t>
  </si>
  <si>
    <t>The most important factor to success is talking to the right person. Most won't have any idea what you are talking about and not understand that you are saving them money! Find the *right* person!</t>
  </si>
  <si>
    <t>Endoscopic Carpal Tunnel Release (ECTR)</t>
  </si>
  <si>
    <t>Make a list of all the hand-and wrist procedures that can be performed in the Office-Based Surgical Suite (OBSS) using WALANT. More procedures will increase profitability and negotiating leverage. Note that not all procedures will need to be negotiated. Only those where the SOSD = zero.</t>
  </si>
  <si>
    <t>Include the Place of Service (POS) for the surgeries; breakout by ASC, HOPD, and hospital. See the History Calcs TAB for an example.</t>
  </si>
  <si>
    <t>Indirect costs are allocated by specialty. Consult with your professional association regarding your amounts.</t>
  </si>
  <si>
    <t>Non-facility (office) PE includes these six (6) components: (direct expenses): clinical staff time, the equipment, supplies typically used during a procedure, and (indirect expenses): of a physician practice such as administrative staff, building space, and office supplies.</t>
  </si>
  <si>
    <t>Spend some time reviewing your rationale and benefits of an OBSS for the patient and the insurance company. See the Benefits TAB for more information.</t>
  </si>
  <si>
    <t>Leverage Points</t>
  </si>
  <si>
    <t>Determine if "walking away" is an option. Could you drop an insurance carrier as in-network? Is it a bluff or actual negotiating option?</t>
  </si>
  <si>
    <t xml:space="preserve">One straightforward and easy strategy is to present a brief overview of what you are doing, what the issues are, review to benefits to the patient and simply ask the insurance company to evaluate their total costs per procedure, explain to them that, in addition, to the convenience and clinical benefits, you will save them money, and ask them to what they are. Somewhere they have that number. This depends on the level of expertise of the negotiators. You may have to find the right person. As stated above, total payments of $1,000-$1,500 are possible. Even if it is less, factor in the convenience to you and the patient. </t>
  </si>
  <si>
    <t>If all of your procedures are in the ASC, asking for 80% of the facility fee may be a good starting point. We know they are going to counter so start high. 80% of  $1,213.57 (the ASC fee) is $970.86. That is less than the $1,000 target amount. This is where you need to add in both pre-op and post-op savings to the insurance carrier. All cost information are estimates. There will be geographic differences as well as other factors in regard to hospitals for instance.</t>
  </si>
  <si>
    <t xml:space="preserve">In 2021 the Medicare conversion factor for professional fees was reduced by about 10%; this means that every Medicare Part-B payment will be 10% less for every reimbursed procedure. </t>
  </si>
  <si>
    <t>Therefore, 2020 payments will be about 10% higher than 2021 payments for all services and procedures including surgeries, office visits, labs, and X-rays.</t>
  </si>
  <si>
    <t>The change in reimbursement helps Primary Care but penalizes surgeons.</t>
  </si>
  <si>
    <t>Most private carriers follow Medicare guidelines but pay higher (range varies but 150% of Medicare reimbursement is a good starting point).</t>
  </si>
  <si>
    <t>Direct</t>
  </si>
  <si>
    <t>Indirect</t>
  </si>
  <si>
    <t>Administrative Staff</t>
  </si>
  <si>
    <t xml:space="preserve">Sell the benefits of Endoscopic Surgery and WALANT. </t>
  </si>
  <si>
    <t>Facility Anesthesia</t>
  </si>
  <si>
    <t>The patient may be billed separately for general anesthesia at the facility. Depending on what level of anesthesia was historically used, calculate the difference between local anesthesia in your OBSS. The difference could be substantial. More savings to the insurance carrier means a higher negotiating starting point.</t>
  </si>
  <si>
    <t>Depending on your POS mix, start with total costs to the insurance company (including facility charges) of the hospital, HOPD, and ASC, in that order. Be sure to add in any separate anesthesia costs. See the Reimb Info by POS TAB.</t>
  </si>
  <si>
    <t>In-Office Endoscopic Carpal Tunnel Release</t>
  </si>
  <si>
    <t>Outpatient Prospective Payment System (used by facilities)</t>
  </si>
  <si>
    <t>This includes both direct and indirect costs for the facility or office-based surgical suite.</t>
  </si>
  <si>
    <t>Are considered to be incidental and bundled with any related comprehensive/major procedure when performed during the same session, through the same incision, and/or at same anatomic site.</t>
  </si>
  <si>
    <t xml:space="preserve">Is the difference between the non-facility (office) practice expense (NON-FAC PE) and the FAC PE. If the SOSD is zero then the “Non-Facility NA INDICATOR” field in the Medicare PFSRVU 2020 database will be "NA". This is considered a “facility-only” procedure. It is payment for the “overhead” or “facility fee” for the office. </t>
  </si>
  <si>
    <t>Equal W+PE+M. Work=physicians skill and expertise; PE (Practice Expense: = overhead; M=Malpractice insurance. There is also a fourth element: a Geographic Price Cost Index (GPCI). More information on RVU’s is available.</t>
  </si>
  <si>
    <t>Some call these contract negotiations "carve-outs". You are asking for special treatment (additional reimbursement for overhead) for IOECTR, which in 2022, does not include additional reimbursement when performed in the office.</t>
  </si>
  <si>
    <t>Years 2020 and 2021 may not be representative years due to Covid.</t>
  </si>
  <si>
    <t>2022 Reimbursement Information</t>
  </si>
  <si>
    <t>APC code:</t>
  </si>
  <si>
    <t>§  All RVU and facility fee values were obtained from www.cms.gov. Each state/locality has a GPCI index which will either increase or decrease the MCR allowable.</t>
  </si>
  <si>
    <t>§  All Information is 2022 except where noted. ASC=Ambulatory Surgery Center; HOPD=Hospital Outpatient Department</t>
  </si>
  <si>
    <t>§  The above values are for ASC or HOPD procedures only as code 29848 is considered “facility-only.” Office and facility reimbursement are the same.</t>
  </si>
  <si>
    <t>§  Reimbursement is the same for an office-based surgery suite.</t>
  </si>
  <si>
    <t>§  The 2022 Medicare conversion factor will be $34.6062.</t>
  </si>
  <si>
    <t>§  *This is a national average payment (2021). Actual hospital figures will vary based on EHR compliance, locality, and CC/MCC. Charges vary widely.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</si>
</sst>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44" formatCode="_(&quot;$&quot;* #,##0.00_);_(&quot;$&quot;* \(#,##0.00\);_(&quot;$&quot;*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0"/>
      <color theme="0"/>
      <name val="Calibri"/>
      <family val="2"/>
      <scheme val="minor"/>
    </font>
    <font>
      <b/>
      <sz val="10"/>
      <color theme="1"/>
      <name val="Calibri"/>
      <family val="2"/>
      <scheme val="minor"/>
    </font>
    <font>
      <sz val="12"/>
      <color rgb="FF000000"/>
      <name val="Calibri"/>
      <family val="2"/>
    </font>
    <font>
      <sz val="12"/>
      <color theme="1"/>
      <name val="Calibri"/>
      <family val="2"/>
      <scheme val="minor"/>
    </font>
    <font>
      <sz val="10"/>
      <name val="Calibri"/>
      <family val="2"/>
      <scheme val="minor"/>
    </font>
    <font>
      <sz val="14"/>
      <color theme="1"/>
      <name val="Calibri"/>
      <family val="2"/>
      <scheme val="minor"/>
    </font>
    <font>
      <sz val="12"/>
      <name val="Calibri"/>
      <family val="2"/>
    </font>
    <font>
      <b/>
      <sz val="12"/>
      <color theme="1"/>
      <name val="Calibri"/>
      <family val="2"/>
      <scheme val="minor"/>
    </font>
  </fonts>
  <fills count="6">
    <fill>
      <patternFill patternType="none"/>
    </fill>
    <fill>
      <patternFill patternType="gray125"/>
    </fill>
    <fill>
      <patternFill patternType="solid">
        <fgColor theme="1"/>
        <bgColor indexed="64"/>
      </patternFill>
    </fill>
    <fill>
      <patternFill patternType="solid">
        <fgColor rgb="FFFFFFFF"/>
        <bgColor indexed="64"/>
      </patternFill>
    </fill>
    <fill>
      <patternFill patternType="solid">
        <fgColor theme="0"/>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ck">
        <color indexed="64"/>
      </left>
      <right style="medium">
        <color indexed="64"/>
      </right>
      <top style="thick">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top/>
      <bottom style="medium">
        <color indexed="64"/>
      </bottom>
      <diagonal/>
    </border>
    <border>
      <left style="thick">
        <color indexed="64"/>
      </left>
      <right/>
      <top/>
      <bottom style="thick">
        <color indexed="64"/>
      </bottom>
      <diagonal/>
    </border>
    <border>
      <left/>
      <right style="thick">
        <color indexed="64"/>
      </right>
      <top style="thick">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55">
    <xf numFmtId="0" fontId="0" fillId="0" borderId="0" xfId="0"/>
    <xf numFmtId="0" fontId="3" fillId="0" borderId="1" xfId="0" applyFont="1" applyBorder="1" applyAlignment="1">
      <alignment horizontal="center"/>
    </xf>
    <xf numFmtId="0" fontId="3" fillId="0" borderId="0" xfId="0" applyFont="1" applyAlignment="1">
      <alignment horizontal="center"/>
    </xf>
    <xf numFmtId="0" fontId="3" fillId="0" borderId="0" xfId="0" applyFont="1" applyAlignment="1"/>
    <xf numFmtId="0" fontId="2" fillId="0" borderId="0" xfId="0" applyFont="1"/>
    <xf numFmtId="0" fontId="0" fillId="0" borderId="0" xfId="0" applyAlignment="1"/>
    <xf numFmtId="0" fontId="6" fillId="3" borderId="2" xfId="0" applyFont="1" applyFill="1" applyBorder="1" applyAlignment="1">
      <alignment horizontal="center" vertical="center"/>
    </xf>
    <xf numFmtId="0" fontId="2" fillId="0" borderId="0" xfId="0" applyFont="1" applyAlignment="1">
      <alignment horizontal="left"/>
    </xf>
    <xf numFmtId="0" fontId="0" fillId="0" borderId="0" xfId="0" applyAlignment="1">
      <alignment horizontal="left"/>
    </xf>
    <xf numFmtId="0" fontId="0" fillId="0" borderId="1" xfId="0" applyBorder="1"/>
    <xf numFmtId="0" fontId="0" fillId="0" borderId="1" xfId="0" applyFill="1" applyBorder="1"/>
    <xf numFmtId="44" fontId="0" fillId="0" borderId="1" xfId="1" applyFont="1" applyBorder="1"/>
    <xf numFmtId="44" fontId="0" fillId="0" borderId="1" xfId="0" applyNumberFormat="1" applyBorder="1"/>
    <xf numFmtId="6" fontId="0" fillId="0" borderId="1" xfId="0" applyNumberFormat="1" applyBorder="1"/>
    <xf numFmtId="0" fontId="2" fillId="0" borderId="1" xfId="0" applyFont="1" applyBorder="1"/>
    <xf numFmtId="44" fontId="2" fillId="0" borderId="1" xfId="0" applyNumberFormat="1" applyFont="1" applyBorder="1"/>
    <xf numFmtId="9" fontId="0" fillId="0" borderId="1" xfId="2" applyFont="1" applyBorder="1"/>
    <xf numFmtId="0" fontId="7" fillId="0" borderId="0" xfId="0" applyFont="1"/>
    <xf numFmtId="0" fontId="7" fillId="0" borderId="0" xfId="0" applyFont="1" applyAlignment="1">
      <alignment wrapText="1"/>
    </xf>
    <xf numFmtId="0" fontId="0" fillId="0" borderId="0" xfId="0" applyAlignment="1">
      <alignment horizontal="center"/>
    </xf>
    <xf numFmtId="0" fontId="7" fillId="0" borderId="0" xfId="0" applyFont="1" applyAlignment="1">
      <alignment horizontal="center"/>
    </xf>
    <xf numFmtId="0" fontId="9" fillId="0" borderId="0" xfId="0" applyFont="1" applyAlignment="1">
      <alignment wrapText="1"/>
    </xf>
    <xf numFmtId="0" fontId="7" fillId="0" borderId="1" xfId="0" applyFont="1" applyBorder="1" applyAlignment="1">
      <alignment horizontal="center"/>
    </xf>
    <xf numFmtId="0" fontId="7" fillId="0" borderId="1" xfId="0" applyFont="1" applyBorder="1" applyAlignment="1">
      <alignment wrapText="1"/>
    </xf>
    <xf numFmtId="0" fontId="4" fillId="2" borderId="1" xfId="0" applyFont="1" applyFill="1" applyBorder="1" applyAlignment="1">
      <alignment horizontal="left" vertical="top" wrapText="1"/>
    </xf>
    <xf numFmtId="0" fontId="8" fillId="4" borderId="1" xfId="0" applyFont="1" applyFill="1" applyBorder="1" applyAlignment="1">
      <alignment horizontal="left" vertical="top" wrapText="1"/>
    </xf>
    <xf numFmtId="0" fontId="8" fillId="0" borderId="1" xfId="0" applyFont="1" applyBorder="1" applyAlignment="1">
      <alignment horizontal="left" vertical="top" wrapText="1"/>
    </xf>
    <xf numFmtId="0" fontId="3" fillId="0" borderId="1" xfId="0" applyFont="1" applyBorder="1" applyAlignment="1">
      <alignment horizontal="left" vertical="top" wrapText="1"/>
    </xf>
    <xf numFmtId="0" fontId="3" fillId="0" borderId="0" xfId="0" applyFont="1" applyAlignment="1">
      <alignment horizontal="left" vertical="top" wrapText="1"/>
    </xf>
    <xf numFmtId="0" fontId="5" fillId="0" borderId="1" xfId="0" applyFont="1" applyBorder="1" applyAlignment="1">
      <alignment vertical="top" wrapText="1"/>
    </xf>
    <xf numFmtId="0" fontId="3" fillId="0" borderId="1" xfId="0" applyFont="1" applyBorder="1" applyAlignment="1">
      <alignment vertical="top" wrapText="1"/>
    </xf>
    <xf numFmtId="0" fontId="3" fillId="0" borderId="0" xfId="0" applyFont="1" applyAlignment="1">
      <alignment vertical="top" wrapText="1"/>
    </xf>
    <xf numFmtId="0" fontId="4" fillId="4" borderId="1" xfId="0" applyFont="1" applyFill="1" applyBorder="1" applyAlignment="1">
      <alignment horizontal="left" vertical="top" wrapText="1"/>
    </xf>
    <xf numFmtId="0" fontId="2" fillId="0" borderId="1" xfId="0" applyFont="1" applyBorder="1" applyAlignment="1">
      <alignment horizontal="center"/>
    </xf>
    <xf numFmtId="44" fontId="0" fillId="0" borderId="0" xfId="0" applyNumberFormat="1"/>
    <xf numFmtId="8" fontId="3" fillId="0" borderId="0" xfId="0" applyNumberFormat="1" applyFont="1" applyAlignment="1"/>
    <xf numFmtId="0" fontId="0" fillId="0" borderId="3" xfId="0" applyBorder="1"/>
    <xf numFmtId="0" fontId="0" fillId="0" borderId="4" xfId="0" applyBorder="1"/>
    <xf numFmtId="0" fontId="0" fillId="0" borderId="5" xfId="0" applyBorder="1" applyAlignment="1">
      <alignment horizontal="left"/>
    </xf>
    <xf numFmtId="0" fontId="0" fillId="0" borderId="6" xfId="0" applyBorder="1"/>
    <xf numFmtId="0" fontId="0" fillId="0" borderId="0" xfId="0" applyBorder="1"/>
    <xf numFmtId="0" fontId="0" fillId="0" borderId="7" xfId="0" applyBorder="1" applyAlignment="1">
      <alignment horizontal="left"/>
    </xf>
    <xf numFmtId="0" fontId="0" fillId="0" borderId="8" xfId="0" applyBorder="1"/>
    <xf numFmtId="0" fontId="0" fillId="0" borderId="9" xfId="0" applyBorder="1"/>
    <xf numFmtId="0" fontId="0" fillId="0" borderId="10" xfId="0" applyBorder="1" applyAlignment="1">
      <alignment horizontal="left"/>
    </xf>
    <xf numFmtId="0" fontId="11" fillId="5" borderId="0" xfId="0" applyFont="1" applyFill="1" applyAlignment="1">
      <alignment wrapText="1"/>
    </xf>
    <xf numFmtId="0" fontId="6" fillId="3" borderId="11" xfId="0" applyFont="1" applyFill="1" applyBorder="1" applyAlignment="1">
      <alignment vertical="center"/>
    </xf>
    <xf numFmtId="0" fontId="10" fillId="4" borderId="11" xfId="0" applyFont="1" applyFill="1" applyBorder="1" applyAlignment="1">
      <alignment vertical="center"/>
    </xf>
    <xf numFmtId="0" fontId="6" fillId="3" borderId="12" xfId="0" applyFont="1" applyFill="1" applyBorder="1" applyAlignment="1">
      <alignment vertical="center"/>
    </xf>
    <xf numFmtId="0" fontId="6" fillId="3" borderId="13" xfId="0" applyFont="1" applyFill="1" applyBorder="1" applyAlignment="1">
      <alignment horizontal="center" vertical="center"/>
    </xf>
    <xf numFmtId="0" fontId="6" fillId="3" borderId="1" xfId="0" applyFont="1" applyFill="1" applyBorder="1" applyAlignment="1">
      <alignment horizontal="center" vertical="center"/>
    </xf>
    <xf numFmtId="0" fontId="0" fillId="0" borderId="1" xfId="0" applyFont="1" applyBorder="1" applyAlignment="1">
      <alignment horizontal="center"/>
    </xf>
    <xf numFmtId="8" fontId="0" fillId="0" borderId="1" xfId="0" applyNumberFormat="1" applyFont="1" applyBorder="1" applyAlignment="1">
      <alignment horizontal="center"/>
    </xf>
    <xf numFmtId="6" fontId="0" fillId="0" borderId="1" xfId="0" applyNumberFormat="1" applyFont="1" applyBorder="1" applyAlignment="1">
      <alignment horizontal="center"/>
    </xf>
    <xf numFmtId="8" fontId="6" fillId="3" borderId="1" xfId="0" applyNumberFormat="1" applyFont="1" applyFill="1" applyBorder="1" applyAlignment="1">
      <alignment horizontal="center" vertic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topLeftCell="A10" workbookViewId="0">
      <selection activeCell="C6" sqref="C6"/>
    </sheetView>
  </sheetViews>
  <sheetFormatPr defaultRowHeight="18.75" x14ac:dyDescent="0.3"/>
  <cols>
    <col min="1" max="1" width="6.140625" style="19" customWidth="1"/>
    <col min="2" max="2" width="2" customWidth="1"/>
    <col min="3" max="3" width="134.5703125" style="21" customWidth="1"/>
  </cols>
  <sheetData>
    <row r="1" spans="1:3" ht="56.25" x14ac:dyDescent="0.3">
      <c r="A1" s="19">
        <v>1</v>
      </c>
      <c r="C1" s="21" t="s">
        <v>209</v>
      </c>
    </row>
    <row r="2" spans="1:3" ht="56.25" x14ac:dyDescent="0.3">
      <c r="A2" s="19">
        <v>2</v>
      </c>
      <c r="C2" s="21" t="s">
        <v>207</v>
      </c>
    </row>
    <row r="3" spans="1:3" x14ac:dyDescent="0.3">
      <c r="A3" s="19">
        <v>3</v>
      </c>
      <c r="C3" s="21" t="s">
        <v>6</v>
      </c>
    </row>
    <row r="4" spans="1:3" ht="21" customHeight="1" x14ac:dyDescent="0.3">
      <c r="A4" s="19">
        <v>4</v>
      </c>
      <c r="C4" s="21" t="s">
        <v>224</v>
      </c>
    </row>
    <row r="5" spans="1:3" ht="37.5" x14ac:dyDescent="0.3">
      <c r="A5" s="19">
        <v>5</v>
      </c>
      <c r="C5" s="21" t="s">
        <v>208</v>
      </c>
    </row>
    <row r="6" spans="1:3" ht="37.5" x14ac:dyDescent="0.3">
      <c r="A6" s="19">
        <v>6</v>
      </c>
      <c r="C6" s="21" t="s">
        <v>262</v>
      </c>
    </row>
    <row r="7" spans="1:3" ht="56.25" x14ac:dyDescent="0.3">
      <c r="A7" s="19">
        <v>7</v>
      </c>
      <c r="C7" s="21" t="s">
        <v>204</v>
      </c>
    </row>
    <row r="8" spans="1:3" ht="37.5" x14ac:dyDescent="0.3">
      <c r="A8" s="19">
        <v>8</v>
      </c>
      <c r="C8" s="21" t="s">
        <v>210</v>
      </c>
    </row>
    <row r="9" spans="1:3" ht="37.5" x14ac:dyDescent="0.3">
      <c r="A9" s="19">
        <v>9</v>
      </c>
      <c r="C9" s="21" t="s">
        <v>205</v>
      </c>
    </row>
    <row r="10" spans="1:3" ht="37.5" x14ac:dyDescent="0.3">
      <c r="A10" s="19">
        <v>10</v>
      </c>
      <c r="C10" s="21" t="s">
        <v>206</v>
      </c>
    </row>
    <row r="11" spans="1:3" ht="56.25" x14ac:dyDescent="0.3">
      <c r="A11" s="19">
        <v>11</v>
      </c>
      <c r="C11" s="21" t="s">
        <v>179</v>
      </c>
    </row>
    <row r="12" spans="1:3" ht="56.25" x14ac:dyDescent="0.3">
      <c r="A12" s="19">
        <v>12</v>
      </c>
      <c r="C12" s="21" t="s">
        <v>211</v>
      </c>
    </row>
    <row r="13" spans="1:3" ht="112.5" x14ac:dyDescent="0.3">
      <c r="A13" s="19">
        <v>13</v>
      </c>
      <c r="C13" s="21" t="s">
        <v>225</v>
      </c>
    </row>
    <row r="14" spans="1:3" ht="56.25" x14ac:dyDescent="0.3">
      <c r="A14" s="19">
        <v>14</v>
      </c>
      <c r="C14" s="21" t="s">
        <v>212</v>
      </c>
    </row>
    <row r="15" spans="1:3" ht="37.5" x14ac:dyDescent="0.3">
      <c r="A15" s="19">
        <v>15</v>
      </c>
      <c r="C15" s="21" t="s">
        <v>226</v>
      </c>
    </row>
  </sheetData>
  <sortState ref="A1:D16">
    <sortCondition ref="A4"/>
  </sortState>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topLeftCell="A43" zoomScale="133" zoomScaleNormal="133" workbookViewId="0">
      <selection activeCell="C33" sqref="C33"/>
    </sheetView>
  </sheetViews>
  <sheetFormatPr defaultColWidth="10.42578125" defaultRowHeight="12.75" x14ac:dyDescent="0.2"/>
  <cols>
    <col min="1" max="1" width="3.7109375" style="2" customWidth="1"/>
    <col min="2" max="2" width="15.28515625" style="28" customWidth="1"/>
    <col min="3" max="3" width="82.42578125" style="31" customWidth="1"/>
    <col min="4" max="16384" width="10.42578125" style="3"/>
  </cols>
  <sheetData>
    <row r="1" spans="1:3" x14ac:dyDescent="0.2">
      <c r="A1" s="1">
        <v>1</v>
      </c>
      <c r="B1" s="24" t="s">
        <v>58</v>
      </c>
      <c r="C1" s="29" t="s">
        <v>5</v>
      </c>
    </row>
    <row r="2" spans="1:3" ht="38.25" x14ac:dyDescent="0.2">
      <c r="A2" s="1">
        <v>2</v>
      </c>
      <c r="B2" s="25" t="s">
        <v>158</v>
      </c>
      <c r="C2" s="30" t="s">
        <v>173</v>
      </c>
    </row>
    <row r="3" spans="1:3" ht="25.5" x14ac:dyDescent="0.2">
      <c r="A3" s="1">
        <v>3</v>
      </c>
      <c r="B3" s="25" t="s">
        <v>172</v>
      </c>
      <c r="C3" s="30" t="s">
        <v>227</v>
      </c>
    </row>
    <row r="4" spans="1:3" ht="38.25" x14ac:dyDescent="0.2">
      <c r="A4" s="1">
        <v>4</v>
      </c>
      <c r="B4" s="25" t="s">
        <v>135</v>
      </c>
      <c r="C4" s="30" t="s">
        <v>236</v>
      </c>
    </row>
    <row r="5" spans="1:3" ht="25.5" x14ac:dyDescent="0.2">
      <c r="A5" s="1">
        <v>5</v>
      </c>
      <c r="B5" s="26" t="s">
        <v>159</v>
      </c>
      <c r="C5" s="30" t="s">
        <v>181</v>
      </c>
    </row>
    <row r="6" spans="1:3" ht="25.5" x14ac:dyDescent="0.2">
      <c r="A6" s="1">
        <v>6</v>
      </c>
      <c r="B6" s="26" t="s">
        <v>213</v>
      </c>
      <c r="C6" s="30" t="s">
        <v>228</v>
      </c>
    </row>
    <row r="7" spans="1:3" ht="25.5" x14ac:dyDescent="0.2">
      <c r="A7" s="1">
        <v>7</v>
      </c>
      <c r="B7" s="26" t="s">
        <v>160</v>
      </c>
      <c r="C7" s="30" t="s">
        <v>237</v>
      </c>
    </row>
    <row r="8" spans="1:3" ht="51" x14ac:dyDescent="0.2">
      <c r="A8" s="1">
        <v>8</v>
      </c>
      <c r="B8" s="26" t="s">
        <v>161</v>
      </c>
      <c r="C8" s="30" t="s">
        <v>174</v>
      </c>
    </row>
    <row r="9" spans="1:3" ht="38.25" x14ac:dyDescent="0.2">
      <c r="A9" s="1">
        <v>9</v>
      </c>
      <c r="B9" s="26" t="s">
        <v>216</v>
      </c>
      <c r="C9" s="30" t="s">
        <v>217</v>
      </c>
    </row>
    <row r="10" spans="1:3" ht="51" x14ac:dyDescent="0.2">
      <c r="A10" s="1">
        <v>10</v>
      </c>
      <c r="B10" s="26" t="s">
        <v>253</v>
      </c>
      <c r="C10" s="30" t="s">
        <v>254</v>
      </c>
    </row>
    <row r="11" spans="1:3" ht="55.5" customHeight="1" x14ac:dyDescent="0.2">
      <c r="A11" s="1">
        <v>11</v>
      </c>
      <c r="B11" s="26" t="s">
        <v>162</v>
      </c>
      <c r="C11" s="30" t="s">
        <v>229</v>
      </c>
    </row>
    <row r="12" spans="1:3" ht="42" customHeight="1" x14ac:dyDescent="0.2">
      <c r="A12" s="1">
        <v>12</v>
      </c>
      <c r="B12" s="26" t="s">
        <v>164</v>
      </c>
      <c r="C12" s="30" t="s">
        <v>239</v>
      </c>
    </row>
    <row r="13" spans="1:3" ht="25.5" x14ac:dyDescent="0.2">
      <c r="A13" s="1">
        <v>13</v>
      </c>
      <c r="B13" s="26" t="s">
        <v>163</v>
      </c>
      <c r="C13" s="30" t="s">
        <v>238</v>
      </c>
    </row>
    <row r="14" spans="1:3" ht="39.75" customHeight="1" x14ac:dyDescent="0.2">
      <c r="A14" s="1">
        <v>14</v>
      </c>
      <c r="B14" s="26" t="s">
        <v>214</v>
      </c>
      <c r="C14" s="30" t="s">
        <v>215</v>
      </c>
    </row>
    <row r="15" spans="1:3" x14ac:dyDescent="0.2">
      <c r="A15" s="1">
        <v>15</v>
      </c>
      <c r="B15" s="24" t="s">
        <v>165</v>
      </c>
      <c r="C15" s="29" t="s">
        <v>7</v>
      </c>
    </row>
    <row r="16" spans="1:3" ht="25.5" x14ac:dyDescent="0.2">
      <c r="A16" s="1">
        <v>16</v>
      </c>
      <c r="B16" s="27" t="s">
        <v>166</v>
      </c>
      <c r="C16" s="30" t="s">
        <v>240</v>
      </c>
    </row>
    <row r="17" spans="1:3" x14ac:dyDescent="0.2">
      <c r="A17" s="1">
        <v>17</v>
      </c>
      <c r="B17" s="27" t="s">
        <v>166</v>
      </c>
      <c r="C17" s="30" t="s">
        <v>59</v>
      </c>
    </row>
    <row r="18" spans="1:3" ht="25.5" x14ac:dyDescent="0.2">
      <c r="A18" s="1">
        <v>18</v>
      </c>
      <c r="B18" s="27" t="s">
        <v>166</v>
      </c>
      <c r="C18" s="30" t="s">
        <v>230</v>
      </c>
    </row>
    <row r="19" spans="1:3" x14ac:dyDescent="0.2">
      <c r="A19" s="1">
        <v>19</v>
      </c>
      <c r="B19" s="27" t="s">
        <v>167</v>
      </c>
      <c r="C19" s="30" t="s">
        <v>218</v>
      </c>
    </row>
    <row r="20" spans="1:3" x14ac:dyDescent="0.2">
      <c r="A20" s="1">
        <v>20</v>
      </c>
      <c r="B20" s="27" t="s">
        <v>168</v>
      </c>
      <c r="C20" s="30" t="s">
        <v>60</v>
      </c>
    </row>
    <row r="21" spans="1:3" x14ac:dyDescent="0.2">
      <c r="A21" s="1">
        <v>21</v>
      </c>
      <c r="B21" s="27" t="s">
        <v>1</v>
      </c>
      <c r="C21" s="30" t="s">
        <v>232</v>
      </c>
    </row>
    <row r="22" spans="1:3" ht="51" x14ac:dyDescent="0.2">
      <c r="A22" s="1">
        <v>22</v>
      </c>
      <c r="B22" s="27" t="s">
        <v>1</v>
      </c>
      <c r="C22" s="30" t="s">
        <v>231</v>
      </c>
    </row>
    <row r="23" spans="1:3" ht="15.75" customHeight="1" x14ac:dyDescent="0.2">
      <c r="A23" s="1">
        <v>23</v>
      </c>
      <c r="B23" s="27" t="s">
        <v>3</v>
      </c>
      <c r="C23" s="30" t="s">
        <v>222</v>
      </c>
    </row>
    <row r="24" spans="1:3" ht="25.5" x14ac:dyDescent="0.2">
      <c r="A24" s="1">
        <v>24</v>
      </c>
      <c r="B24" s="27" t="s">
        <v>241</v>
      </c>
      <c r="C24" s="30" t="s">
        <v>175</v>
      </c>
    </row>
    <row r="25" spans="1:3" x14ac:dyDescent="0.2">
      <c r="A25" s="1">
        <v>25</v>
      </c>
      <c r="B25" s="27" t="s">
        <v>176</v>
      </c>
      <c r="C25" s="30" t="s">
        <v>8</v>
      </c>
    </row>
    <row r="26" spans="1:3" x14ac:dyDescent="0.2">
      <c r="A26" s="1">
        <v>26</v>
      </c>
      <c r="B26" s="27" t="s">
        <v>176</v>
      </c>
      <c r="C26" s="30" t="s">
        <v>177</v>
      </c>
    </row>
    <row r="27" spans="1:3" x14ac:dyDescent="0.2">
      <c r="A27" s="1">
        <v>27</v>
      </c>
      <c r="B27" s="27" t="s">
        <v>176</v>
      </c>
      <c r="C27" s="30" t="s">
        <v>219</v>
      </c>
    </row>
    <row r="28" spans="1:3" x14ac:dyDescent="0.2">
      <c r="A28" s="1">
        <v>28</v>
      </c>
      <c r="B28" s="27" t="s">
        <v>176</v>
      </c>
      <c r="C28" s="30" t="s">
        <v>182</v>
      </c>
    </row>
    <row r="29" spans="1:3" ht="25.5" x14ac:dyDescent="0.2">
      <c r="A29" s="1">
        <v>29</v>
      </c>
      <c r="B29" s="27" t="s">
        <v>176</v>
      </c>
      <c r="C29" s="30" t="s">
        <v>183</v>
      </c>
    </row>
    <row r="30" spans="1:3" ht="25.5" x14ac:dyDescent="0.2">
      <c r="A30" s="1">
        <v>30</v>
      </c>
      <c r="B30" s="27" t="s">
        <v>176</v>
      </c>
      <c r="C30" s="30" t="s">
        <v>242</v>
      </c>
    </row>
    <row r="31" spans="1:3" x14ac:dyDescent="0.2">
      <c r="A31" s="1">
        <v>31</v>
      </c>
      <c r="B31" s="27" t="s">
        <v>169</v>
      </c>
      <c r="C31" s="30" t="s">
        <v>9</v>
      </c>
    </row>
    <row r="32" spans="1:3" x14ac:dyDescent="0.2">
      <c r="A32" s="1">
        <v>32</v>
      </c>
      <c r="B32" s="24" t="s">
        <v>180</v>
      </c>
      <c r="C32" s="30"/>
    </row>
    <row r="33" spans="1:6" ht="28.5" customHeight="1" x14ac:dyDescent="0.2">
      <c r="A33" s="1">
        <v>33</v>
      </c>
      <c r="B33" s="25" t="s">
        <v>233</v>
      </c>
      <c r="C33" s="30" t="s">
        <v>234</v>
      </c>
    </row>
    <row r="34" spans="1:6" ht="80.25" customHeight="1" x14ac:dyDescent="0.2">
      <c r="A34" s="1">
        <v>34</v>
      </c>
      <c r="B34" s="32"/>
      <c r="C34" s="30" t="s">
        <v>243</v>
      </c>
    </row>
    <row r="35" spans="1:6" ht="27.75" customHeight="1" x14ac:dyDescent="0.2">
      <c r="A35" s="1">
        <v>35</v>
      </c>
      <c r="B35" s="27" t="s">
        <v>170</v>
      </c>
      <c r="C35" s="30" t="s">
        <v>255</v>
      </c>
    </row>
    <row r="36" spans="1:6" ht="25.5" x14ac:dyDescent="0.2">
      <c r="A36" s="1">
        <v>36</v>
      </c>
      <c r="B36" s="27" t="s">
        <v>171</v>
      </c>
      <c r="C36" s="30" t="s">
        <v>178</v>
      </c>
    </row>
    <row r="37" spans="1:6" ht="63.75" x14ac:dyDescent="0.2">
      <c r="A37" s="1">
        <v>37</v>
      </c>
      <c r="B37" s="27" t="s">
        <v>171</v>
      </c>
      <c r="C37" s="30" t="s">
        <v>244</v>
      </c>
      <c r="E37" s="35"/>
      <c r="F37" s="35"/>
    </row>
    <row r="38" spans="1:6" ht="25.5" x14ac:dyDescent="0.2">
      <c r="A38" s="1">
        <v>38</v>
      </c>
      <c r="B38" s="27" t="s">
        <v>171</v>
      </c>
      <c r="C38" s="30" t="s">
        <v>184</v>
      </c>
    </row>
    <row r="39" spans="1:6" x14ac:dyDescent="0.2">
      <c r="A39" s="1">
        <v>39</v>
      </c>
      <c r="B39" s="27" t="s">
        <v>171</v>
      </c>
      <c r="C39" s="30" t="s">
        <v>221</v>
      </c>
    </row>
    <row r="40" spans="1:6" ht="25.5" x14ac:dyDescent="0.2">
      <c r="A40" s="1">
        <v>40</v>
      </c>
      <c r="B40" s="27" t="s">
        <v>171</v>
      </c>
      <c r="C40" s="30" t="s">
        <v>220</v>
      </c>
    </row>
    <row r="41" spans="1:6" x14ac:dyDescent="0.2">
      <c r="A41" s="1">
        <v>41</v>
      </c>
      <c r="B41" s="27" t="s">
        <v>171</v>
      </c>
      <c r="C41" s="30" t="s">
        <v>61</v>
      </c>
    </row>
    <row r="42" spans="1:6" x14ac:dyDescent="0.2">
      <c r="A42" s="1">
        <v>42</v>
      </c>
      <c r="B42" s="27" t="s">
        <v>171</v>
      </c>
      <c r="C42" s="30" t="s">
        <v>62</v>
      </c>
    </row>
    <row r="43" spans="1:6" x14ac:dyDescent="0.2">
      <c r="A43" s="1">
        <v>43</v>
      </c>
      <c r="B43" s="24" t="s">
        <v>186</v>
      </c>
      <c r="C43" s="30" t="s">
        <v>185</v>
      </c>
    </row>
  </sheetData>
  <sortState ref="A1:H134">
    <sortCondition ref="A31"/>
  </sortState>
  <pageMargins left="0.25" right="0.25"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topLeftCell="A10" workbookViewId="0">
      <selection activeCell="C29" sqref="C29"/>
    </sheetView>
  </sheetViews>
  <sheetFormatPr defaultRowHeight="15" x14ac:dyDescent="0.25"/>
  <cols>
    <col min="1" max="1" width="4.85546875" customWidth="1"/>
    <col min="2" max="2" width="10.85546875" customWidth="1"/>
    <col min="8" max="8" width="11.42578125" customWidth="1"/>
    <col min="9" max="12" width="13.42578125" customWidth="1"/>
  </cols>
  <sheetData>
    <row r="1" spans="1:15" x14ac:dyDescent="0.25">
      <c r="B1" t="s">
        <v>155</v>
      </c>
    </row>
    <row r="2" spans="1:15" x14ac:dyDescent="0.25">
      <c r="B2" s="9"/>
      <c r="C2" s="9"/>
      <c r="D2" s="9"/>
      <c r="E2" s="33">
        <v>2018</v>
      </c>
      <c r="F2" s="9" t="s">
        <v>27</v>
      </c>
      <c r="G2" s="9" t="s">
        <v>28</v>
      </c>
      <c r="H2" s="10" t="s">
        <v>29</v>
      </c>
      <c r="I2" s="10" t="s">
        <v>30</v>
      </c>
      <c r="J2" s="10" t="s">
        <v>32</v>
      </c>
      <c r="K2" s="10" t="s">
        <v>31</v>
      </c>
      <c r="L2" s="10" t="s">
        <v>33</v>
      </c>
    </row>
    <row r="3" spans="1:15" x14ac:dyDescent="0.25">
      <c r="B3" s="9" t="s">
        <v>10</v>
      </c>
      <c r="C3" s="9"/>
      <c r="D3" s="9"/>
      <c r="E3" s="9"/>
      <c r="F3" s="9"/>
      <c r="G3" s="9"/>
      <c r="H3" s="9"/>
      <c r="I3" s="9"/>
      <c r="J3" s="9"/>
      <c r="K3" s="9"/>
      <c r="L3" s="9"/>
    </row>
    <row r="4" spans="1:15" x14ac:dyDescent="0.25">
      <c r="A4" s="19">
        <v>1</v>
      </c>
      <c r="B4" s="9" t="s">
        <v>11</v>
      </c>
      <c r="C4" s="9"/>
      <c r="D4" s="9"/>
      <c r="E4" s="9">
        <v>25</v>
      </c>
      <c r="F4" s="11">
        <v>490.04</v>
      </c>
      <c r="G4" s="9">
        <v>723.53</v>
      </c>
      <c r="H4" s="12">
        <f>F4+G4</f>
        <v>1213.57</v>
      </c>
      <c r="I4" s="12">
        <f>E4*H4</f>
        <v>30339.25</v>
      </c>
      <c r="J4" s="13">
        <v>1500</v>
      </c>
      <c r="K4" s="12">
        <f>J4*E4</f>
        <v>37500</v>
      </c>
      <c r="L4" s="12">
        <f>H4-J4</f>
        <v>-286.43000000000006</v>
      </c>
      <c r="M4" s="34">
        <f>0.8*H4</f>
        <v>970.85599999999999</v>
      </c>
      <c r="N4">
        <v>1213.57</v>
      </c>
      <c r="O4">
        <v>970.85599999999999</v>
      </c>
    </row>
    <row r="5" spans="1:15" x14ac:dyDescent="0.25">
      <c r="A5" s="19">
        <v>2</v>
      </c>
      <c r="B5" s="9" t="s">
        <v>12</v>
      </c>
      <c r="C5" s="9"/>
      <c r="D5" s="9"/>
      <c r="E5" s="9">
        <v>5</v>
      </c>
      <c r="F5" s="11">
        <v>490.04</v>
      </c>
      <c r="G5" s="9">
        <v>1419.09</v>
      </c>
      <c r="H5" s="12">
        <f t="shared" ref="H5:H6" si="0">F5+G5</f>
        <v>1909.1299999999999</v>
      </c>
      <c r="I5" s="12">
        <f t="shared" ref="I5:I6" si="1">E5*H5</f>
        <v>9545.65</v>
      </c>
      <c r="J5" s="13">
        <v>1500</v>
      </c>
      <c r="K5" s="12">
        <f t="shared" ref="K5:K6" si="2">J5*E5</f>
        <v>7500</v>
      </c>
      <c r="L5" s="12">
        <f t="shared" ref="L5:L6" si="3">H5-J5</f>
        <v>409.12999999999988</v>
      </c>
    </row>
    <row r="6" spans="1:15" x14ac:dyDescent="0.25">
      <c r="A6" s="19">
        <v>3</v>
      </c>
      <c r="B6" s="9" t="s">
        <v>13</v>
      </c>
      <c r="C6" s="9"/>
      <c r="D6" s="9"/>
      <c r="E6" s="9">
        <v>2</v>
      </c>
      <c r="F6" s="11">
        <v>490.04</v>
      </c>
      <c r="G6" s="9">
        <v>8447.8799999999992</v>
      </c>
      <c r="H6" s="12">
        <f t="shared" si="0"/>
        <v>8937.92</v>
      </c>
      <c r="I6" s="12">
        <f t="shared" si="1"/>
        <v>17875.84</v>
      </c>
      <c r="J6" s="13">
        <v>1500</v>
      </c>
      <c r="K6" s="12">
        <f t="shared" si="2"/>
        <v>3000</v>
      </c>
      <c r="L6" s="12">
        <f t="shared" si="3"/>
        <v>7437.92</v>
      </c>
    </row>
    <row r="7" spans="1:15" x14ac:dyDescent="0.25">
      <c r="A7" s="19">
        <v>4</v>
      </c>
      <c r="B7" s="9" t="s">
        <v>14</v>
      </c>
      <c r="C7" s="9"/>
      <c r="D7" s="9"/>
      <c r="E7" s="14">
        <f>SUM(E4:E6)</f>
        <v>32</v>
      </c>
      <c r="F7" s="14"/>
      <c r="G7" s="14" t="s">
        <v>4</v>
      </c>
      <c r="H7" s="14"/>
      <c r="I7" s="15">
        <f>SUM(I4:I6)</f>
        <v>57760.740000000005</v>
      </c>
      <c r="J7" s="15"/>
      <c r="K7" s="15">
        <f>SUM(K4:K6)</f>
        <v>48000</v>
      </c>
      <c r="L7" s="15">
        <f>SUM(L4:L6)</f>
        <v>7560.62</v>
      </c>
    </row>
    <row r="8" spans="1:15" x14ac:dyDescent="0.25">
      <c r="A8" s="19">
        <v>5</v>
      </c>
      <c r="B8" s="9"/>
      <c r="C8" s="9"/>
      <c r="D8" s="9"/>
      <c r="E8" s="14"/>
      <c r="F8" s="14"/>
      <c r="G8" s="14"/>
      <c r="H8" s="14"/>
      <c r="I8" s="15"/>
      <c r="J8" s="15"/>
      <c r="K8" s="15"/>
      <c r="L8" s="15"/>
      <c r="M8" s="4"/>
      <c r="N8" s="4"/>
      <c r="O8" s="4"/>
    </row>
    <row r="9" spans="1:15" x14ac:dyDescent="0.25">
      <c r="A9" s="19">
        <v>6</v>
      </c>
      <c r="B9" s="9"/>
      <c r="C9" s="9"/>
      <c r="D9" s="9"/>
      <c r="E9" s="14"/>
      <c r="F9" s="14"/>
      <c r="G9" s="14"/>
      <c r="H9" s="14"/>
      <c r="I9" s="15"/>
      <c r="J9" s="15"/>
      <c r="K9" s="15"/>
      <c r="L9" s="15"/>
      <c r="M9" s="4"/>
      <c r="N9" s="4"/>
      <c r="O9" s="4"/>
    </row>
    <row r="10" spans="1:15" x14ac:dyDescent="0.25">
      <c r="A10" s="19">
        <v>7</v>
      </c>
      <c r="B10" s="9"/>
      <c r="C10" s="9"/>
      <c r="D10" s="9"/>
      <c r="E10" s="33">
        <v>2019</v>
      </c>
      <c r="F10" s="9" t="s">
        <v>52</v>
      </c>
      <c r="G10" s="9" t="s">
        <v>28</v>
      </c>
      <c r="H10" s="10" t="s">
        <v>29</v>
      </c>
      <c r="I10" s="10" t="s">
        <v>30</v>
      </c>
      <c r="J10" s="10" t="s">
        <v>32</v>
      </c>
      <c r="K10" s="10" t="s">
        <v>31</v>
      </c>
      <c r="L10" s="10" t="s">
        <v>33</v>
      </c>
      <c r="N10" s="4"/>
      <c r="O10" s="4"/>
    </row>
    <row r="11" spans="1:15" x14ac:dyDescent="0.25">
      <c r="A11" s="19">
        <v>8</v>
      </c>
      <c r="B11" s="9"/>
      <c r="C11" s="9"/>
      <c r="D11" s="9"/>
      <c r="E11" s="9"/>
      <c r="F11" s="9" t="s">
        <v>53</v>
      </c>
      <c r="G11" s="9"/>
      <c r="H11" s="9"/>
      <c r="I11" s="9"/>
      <c r="J11" s="9"/>
      <c r="K11" s="9"/>
      <c r="L11" s="9"/>
      <c r="N11" s="4"/>
      <c r="O11" s="4"/>
    </row>
    <row r="12" spans="1:15" x14ac:dyDescent="0.25">
      <c r="A12" s="19">
        <v>9</v>
      </c>
      <c r="B12" s="9" t="s">
        <v>10</v>
      </c>
      <c r="C12" s="9"/>
      <c r="D12" s="9"/>
      <c r="E12" s="9">
        <v>30</v>
      </c>
      <c r="F12" s="16">
        <f>(E12-E4)/E4</f>
        <v>0.2</v>
      </c>
      <c r="G12" s="9">
        <v>723.53</v>
      </c>
      <c r="H12" s="12">
        <f>F12+G12</f>
        <v>723.73</v>
      </c>
      <c r="I12" s="12">
        <f>E12*H12</f>
        <v>21711.9</v>
      </c>
      <c r="J12" s="13">
        <v>1500</v>
      </c>
      <c r="K12" s="12">
        <f>J12*E12</f>
        <v>45000</v>
      </c>
      <c r="L12" s="12">
        <f>H12-J12</f>
        <v>-776.27</v>
      </c>
      <c r="N12" s="4"/>
      <c r="O12" s="4"/>
    </row>
    <row r="13" spans="1:15" x14ac:dyDescent="0.25">
      <c r="A13" s="19">
        <v>10</v>
      </c>
      <c r="B13" s="9" t="s">
        <v>11</v>
      </c>
      <c r="C13" s="9"/>
      <c r="D13" s="9"/>
      <c r="E13" s="9">
        <v>7</v>
      </c>
      <c r="F13" s="16">
        <f>(E13-E5)/E5</f>
        <v>0.4</v>
      </c>
      <c r="G13" s="9">
        <v>1419.09</v>
      </c>
      <c r="H13" s="12">
        <f t="shared" ref="H13:H14" si="4">F13+G13</f>
        <v>1419.49</v>
      </c>
      <c r="I13" s="12">
        <f t="shared" ref="I13:I14" si="5">E13*H13</f>
        <v>9936.43</v>
      </c>
      <c r="J13" s="13">
        <v>1500</v>
      </c>
      <c r="K13" s="12">
        <f t="shared" ref="K13:K14" si="6">J13*E13</f>
        <v>10500</v>
      </c>
      <c r="L13" s="12">
        <f t="shared" ref="L13:L14" si="7">H13-J13</f>
        <v>-80.509999999999991</v>
      </c>
      <c r="N13" s="4"/>
      <c r="O13" s="4"/>
    </row>
    <row r="14" spans="1:15" x14ac:dyDescent="0.25">
      <c r="A14" s="19">
        <v>11</v>
      </c>
      <c r="B14" s="9" t="s">
        <v>12</v>
      </c>
      <c r="C14" s="9"/>
      <c r="D14" s="9"/>
      <c r="E14" s="9">
        <v>1</v>
      </c>
      <c r="F14" s="16">
        <f>(E14-E6)/E6</f>
        <v>-0.5</v>
      </c>
      <c r="G14" s="9">
        <v>8447.8799999999992</v>
      </c>
      <c r="H14" s="12">
        <f t="shared" si="4"/>
        <v>8447.3799999999992</v>
      </c>
      <c r="I14" s="12">
        <f t="shared" si="5"/>
        <v>8447.3799999999992</v>
      </c>
      <c r="J14" s="13">
        <v>1500</v>
      </c>
      <c r="K14" s="12">
        <f t="shared" si="6"/>
        <v>1500</v>
      </c>
      <c r="L14" s="12">
        <f t="shared" si="7"/>
        <v>6947.3799999999992</v>
      </c>
      <c r="N14" s="4"/>
      <c r="O14" s="4"/>
    </row>
    <row r="15" spans="1:15" x14ac:dyDescent="0.25">
      <c r="A15" s="19">
        <v>12</v>
      </c>
      <c r="B15" s="9" t="s">
        <v>13</v>
      </c>
      <c r="C15" s="9"/>
      <c r="D15" s="9"/>
      <c r="E15" s="14">
        <f t="shared" ref="E15" si="8">SUM(E12:E14)</f>
        <v>38</v>
      </c>
      <c r="F15" s="14" t="s">
        <v>4</v>
      </c>
      <c r="G15" s="14" t="s">
        <v>4</v>
      </c>
      <c r="H15" s="14"/>
      <c r="I15" s="15">
        <f>SUM(I12:I14)</f>
        <v>40095.71</v>
      </c>
      <c r="J15" s="15"/>
      <c r="K15" s="15">
        <f>SUM(K12:K14)</f>
        <v>57000</v>
      </c>
      <c r="L15" s="15">
        <f>SUM(L12:L14)</f>
        <v>6090.5999999999995</v>
      </c>
      <c r="N15" s="4"/>
      <c r="O15" s="4"/>
    </row>
    <row r="16" spans="1:15" x14ac:dyDescent="0.25">
      <c r="A16" s="19">
        <v>13</v>
      </c>
      <c r="B16" s="9" t="s">
        <v>14</v>
      </c>
      <c r="C16" s="9"/>
      <c r="D16" s="9"/>
      <c r="E16" s="14"/>
      <c r="F16" s="14"/>
      <c r="G16" s="14"/>
      <c r="H16" s="9"/>
      <c r="I16" s="15"/>
      <c r="J16" s="15"/>
      <c r="K16" s="15"/>
      <c r="L16" s="15"/>
      <c r="M16" s="4"/>
      <c r="N16" s="4"/>
      <c r="O16" s="4"/>
    </row>
    <row r="17" spans="1:15" x14ac:dyDescent="0.25">
      <c r="A17" s="19">
        <v>14</v>
      </c>
      <c r="B17" s="9"/>
      <c r="C17" s="9"/>
      <c r="D17" s="9"/>
      <c r="E17" s="14"/>
      <c r="F17" s="14"/>
      <c r="G17" s="14"/>
      <c r="H17" s="9"/>
      <c r="I17" s="15"/>
      <c r="J17" s="15"/>
      <c r="K17" s="15"/>
      <c r="L17" s="15"/>
      <c r="M17" s="4"/>
      <c r="N17" s="4"/>
      <c r="O17" s="4"/>
    </row>
    <row r="18" spans="1:15" x14ac:dyDescent="0.25">
      <c r="A18" s="19">
        <v>15</v>
      </c>
      <c r="B18" s="9"/>
      <c r="C18" s="9"/>
      <c r="D18" s="9"/>
      <c r="E18" s="33">
        <v>2020</v>
      </c>
      <c r="F18" s="9" t="s">
        <v>52</v>
      </c>
      <c r="G18" s="9" t="s">
        <v>28</v>
      </c>
      <c r="H18" s="10" t="s">
        <v>29</v>
      </c>
      <c r="I18" s="10" t="s">
        <v>30</v>
      </c>
      <c r="J18" s="10" t="s">
        <v>32</v>
      </c>
      <c r="K18" s="10" t="s">
        <v>31</v>
      </c>
      <c r="L18" s="10" t="s">
        <v>33</v>
      </c>
      <c r="N18" s="4"/>
      <c r="O18" s="4"/>
    </row>
    <row r="19" spans="1:15" x14ac:dyDescent="0.25">
      <c r="A19" s="19">
        <v>16</v>
      </c>
      <c r="B19" s="9"/>
      <c r="C19" s="9"/>
      <c r="D19" s="9"/>
      <c r="E19" s="9"/>
      <c r="F19" s="9" t="s">
        <v>53</v>
      </c>
      <c r="G19" s="9"/>
      <c r="H19" s="9"/>
      <c r="I19" s="9"/>
      <c r="J19" s="9"/>
      <c r="K19" s="9"/>
      <c r="L19" s="9"/>
      <c r="N19" s="4"/>
      <c r="O19" s="4"/>
    </row>
    <row r="20" spans="1:15" x14ac:dyDescent="0.25">
      <c r="A20" s="19">
        <v>17</v>
      </c>
      <c r="B20" s="9" t="s">
        <v>10</v>
      </c>
      <c r="C20" s="9"/>
      <c r="D20" s="9"/>
      <c r="E20" s="9">
        <v>35</v>
      </c>
      <c r="F20" s="16">
        <f>(E20-E12)/E12</f>
        <v>0.16666666666666666</v>
      </c>
      <c r="G20" s="9">
        <v>723.53</v>
      </c>
      <c r="H20" s="12">
        <f>F20+G20</f>
        <v>723.6966666666666</v>
      </c>
      <c r="I20" s="12">
        <f>E20*H20</f>
        <v>25329.383333333331</v>
      </c>
      <c r="J20" s="13">
        <v>1500</v>
      </c>
      <c r="K20" s="12">
        <f>J20*E20</f>
        <v>52500</v>
      </c>
      <c r="L20" s="12">
        <f>H20-J20</f>
        <v>-776.3033333333334</v>
      </c>
      <c r="N20" s="4"/>
      <c r="O20" s="4"/>
    </row>
    <row r="21" spans="1:15" x14ac:dyDescent="0.25">
      <c r="A21" s="19">
        <v>18</v>
      </c>
      <c r="B21" s="9" t="s">
        <v>11</v>
      </c>
      <c r="C21" s="9"/>
      <c r="D21" s="9"/>
      <c r="E21" s="9">
        <v>4</v>
      </c>
      <c r="F21" s="16">
        <f>(E21-E13)/E13</f>
        <v>-0.42857142857142855</v>
      </c>
      <c r="G21" s="9">
        <v>1419.09</v>
      </c>
      <c r="H21" s="12">
        <f t="shared" ref="H21:H22" si="9">F21+G21</f>
        <v>1418.6614285714286</v>
      </c>
      <c r="I21" s="12">
        <f t="shared" ref="I21:I22" si="10">E21*H21</f>
        <v>5674.6457142857143</v>
      </c>
      <c r="J21" s="13">
        <v>1500</v>
      </c>
      <c r="K21" s="12">
        <f t="shared" ref="K21:K22" si="11">J21*E21</f>
        <v>6000</v>
      </c>
      <c r="L21" s="12">
        <f t="shared" ref="L21:L22" si="12">H21-J21</f>
        <v>-81.338571428571413</v>
      </c>
      <c r="N21" s="4"/>
      <c r="O21" s="4"/>
    </row>
    <row r="22" spans="1:15" x14ac:dyDescent="0.25">
      <c r="A22" s="19">
        <v>19</v>
      </c>
      <c r="B22" s="9" t="s">
        <v>12</v>
      </c>
      <c r="C22" s="9"/>
      <c r="D22" s="9"/>
      <c r="E22" s="9">
        <v>3</v>
      </c>
      <c r="F22" s="16">
        <f>(E22-E14)/E14</f>
        <v>2</v>
      </c>
      <c r="G22" s="9">
        <v>8447.8799999999992</v>
      </c>
      <c r="H22" s="12">
        <f t="shared" si="9"/>
        <v>8449.8799999999992</v>
      </c>
      <c r="I22" s="12">
        <f t="shared" si="10"/>
        <v>25349.64</v>
      </c>
      <c r="J22" s="13">
        <v>1500</v>
      </c>
      <c r="K22" s="12">
        <f t="shared" si="11"/>
        <v>4500</v>
      </c>
      <c r="L22" s="12">
        <f t="shared" si="12"/>
        <v>6949.8799999999992</v>
      </c>
      <c r="N22" s="4"/>
      <c r="O22" s="4"/>
    </row>
    <row r="23" spans="1:15" x14ac:dyDescent="0.25">
      <c r="A23" s="19">
        <v>20</v>
      </c>
      <c r="B23" s="9" t="s">
        <v>13</v>
      </c>
      <c r="C23" s="9"/>
      <c r="D23" s="9"/>
      <c r="E23" s="14">
        <f>SUM(E20:E22)</f>
        <v>42</v>
      </c>
      <c r="F23" s="9"/>
      <c r="G23" s="14" t="s">
        <v>4</v>
      </c>
      <c r="H23" s="14"/>
      <c r="I23" s="15">
        <f>SUM(I20:I22)</f>
        <v>56353.669047619042</v>
      </c>
      <c r="J23" s="15"/>
      <c r="K23" s="15">
        <f>SUM(K20:K22)</f>
        <v>63000</v>
      </c>
      <c r="L23" s="15">
        <f>SUM(L20:L22)</f>
        <v>6092.2380952380945</v>
      </c>
      <c r="N23" s="4"/>
      <c r="O23" s="4"/>
    </row>
    <row r="24" spans="1:15" x14ac:dyDescent="0.25">
      <c r="A24" s="19">
        <v>21</v>
      </c>
      <c r="B24" s="9" t="s">
        <v>14</v>
      </c>
      <c r="C24" s="9"/>
      <c r="D24" s="9"/>
      <c r="E24" s="14"/>
      <c r="F24" s="14"/>
      <c r="G24" s="14"/>
      <c r="H24" s="14"/>
      <c r="I24" s="15"/>
      <c r="J24" s="15"/>
      <c r="K24" s="15"/>
      <c r="L24" s="15"/>
      <c r="M24" s="4"/>
      <c r="N24" s="4"/>
      <c r="O24" s="4"/>
    </row>
    <row r="25" spans="1:15" x14ac:dyDescent="0.25">
      <c r="A25" s="19">
        <v>22</v>
      </c>
    </row>
    <row r="26" spans="1:15" x14ac:dyDescent="0.25">
      <c r="A26" s="19">
        <v>23</v>
      </c>
      <c r="B26" t="s">
        <v>263</v>
      </c>
    </row>
    <row r="27" spans="1:15" ht="15.75" x14ac:dyDescent="0.25">
      <c r="A27" s="19">
        <v>24</v>
      </c>
      <c r="B27" s="17" t="s">
        <v>54</v>
      </c>
    </row>
    <row r="28" spans="1:15" ht="15.75" x14ac:dyDescent="0.25">
      <c r="A28" s="19">
        <v>25</v>
      </c>
      <c r="B28" s="17" t="s">
        <v>55</v>
      </c>
    </row>
    <row r="29" spans="1:15" ht="15.75" x14ac:dyDescent="0.25">
      <c r="A29" s="19">
        <v>26</v>
      </c>
      <c r="B29" s="17" t="s">
        <v>187</v>
      </c>
    </row>
    <row r="30" spans="1:15" ht="15.75" x14ac:dyDescent="0.25">
      <c r="A30" s="19">
        <v>27</v>
      </c>
      <c r="B30" s="17" t="s">
        <v>35</v>
      </c>
    </row>
    <row r="31" spans="1:15" ht="15.75" x14ac:dyDescent="0.25">
      <c r="A31" s="19">
        <v>28</v>
      </c>
      <c r="B31" s="17" t="s">
        <v>188</v>
      </c>
    </row>
    <row r="32" spans="1:15" ht="15.75" x14ac:dyDescent="0.25">
      <c r="A32" s="19">
        <v>29</v>
      </c>
      <c r="B32" s="17" t="s">
        <v>189</v>
      </c>
    </row>
    <row r="33" spans="1:8" ht="15.75" x14ac:dyDescent="0.25">
      <c r="A33" s="19">
        <v>30</v>
      </c>
      <c r="B33" s="17" t="s">
        <v>156</v>
      </c>
    </row>
    <row r="34" spans="1:8" ht="15.75" x14ac:dyDescent="0.25">
      <c r="A34" s="19">
        <v>31</v>
      </c>
      <c r="B34" s="17" t="s">
        <v>34</v>
      </c>
    </row>
    <row r="35" spans="1:8" ht="15.75" x14ac:dyDescent="0.25">
      <c r="A35" s="19">
        <v>32</v>
      </c>
      <c r="B35" s="17" t="s">
        <v>245</v>
      </c>
    </row>
    <row r="36" spans="1:8" ht="15.75" x14ac:dyDescent="0.25">
      <c r="A36" s="19">
        <v>33</v>
      </c>
      <c r="B36" s="17" t="s">
        <v>246</v>
      </c>
    </row>
    <row r="37" spans="1:8" ht="15.75" x14ac:dyDescent="0.25">
      <c r="A37" s="19">
        <v>34</v>
      </c>
      <c r="B37" s="17" t="s">
        <v>190</v>
      </c>
    </row>
    <row r="38" spans="1:8" ht="15.75" x14ac:dyDescent="0.25">
      <c r="A38" s="19">
        <v>35</v>
      </c>
      <c r="B38" s="17" t="s">
        <v>247</v>
      </c>
    </row>
    <row r="39" spans="1:8" ht="15.75" x14ac:dyDescent="0.25">
      <c r="A39" s="19">
        <v>36</v>
      </c>
      <c r="B39" s="17" t="s">
        <v>248</v>
      </c>
    </row>
    <row r="40" spans="1:8" ht="15.75" x14ac:dyDescent="0.25">
      <c r="A40" s="19">
        <v>37</v>
      </c>
      <c r="B40" s="17" t="s">
        <v>157</v>
      </c>
    </row>
    <row r="41" spans="1:8" ht="15.75" x14ac:dyDescent="0.25">
      <c r="A41" s="19">
        <v>38</v>
      </c>
      <c r="B41" s="17" t="s">
        <v>56</v>
      </c>
      <c r="H41" t="s">
        <v>223</v>
      </c>
    </row>
    <row r="42" spans="1:8" ht="15.75" x14ac:dyDescent="0.25">
      <c r="A42" s="19">
        <v>39</v>
      </c>
      <c r="B42" s="17" t="s">
        <v>57</v>
      </c>
    </row>
    <row r="43" spans="1:8" ht="15.75" x14ac:dyDescent="0.25">
      <c r="A43" s="19">
        <v>40</v>
      </c>
      <c r="B43" s="17" t="s">
        <v>191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zoomScale="144" zoomScaleNormal="144" workbookViewId="0">
      <selection activeCell="A21" sqref="A21"/>
    </sheetView>
  </sheetViews>
  <sheetFormatPr defaultRowHeight="15" x14ac:dyDescent="0.25"/>
  <cols>
    <col min="1" max="1" width="53.140625" style="5" customWidth="1"/>
    <col min="2" max="2" width="27.28515625" style="5" customWidth="1"/>
    <col min="3" max="3" width="18.7109375" style="5" customWidth="1"/>
    <col min="4" max="16384" width="9.140625" style="5"/>
  </cols>
  <sheetData>
    <row r="1" spans="1:3" ht="17.25" thickTop="1" thickBot="1" x14ac:dyDescent="0.3">
      <c r="A1" s="6" t="s">
        <v>264</v>
      </c>
      <c r="B1" s="49" t="s">
        <v>15</v>
      </c>
    </row>
    <row r="2" spans="1:3" ht="16.5" thickBot="1" x14ac:dyDescent="0.3">
      <c r="A2" s="46" t="s">
        <v>16</v>
      </c>
      <c r="B2" s="50">
        <v>29848</v>
      </c>
      <c r="C2" s="5">
        <v>29848</v>
      </c>
    </row>
    <row r="3" spans="1:3" ht="16.5" thickBot="1" x14ac:dyDescent="0.3">
      <c r="A3" s="46" t="s">
        <v>265</v>
      </c>
      <c r="B3" s="51">
        <v>5112</v>
      </c>
    </row>
    <row r="4" spans="1:3" ht="16.5" thickBot="1" x14ac:dyDescent="0.3">
      <c r="A4" s="46" t="s">
        <v>17</v>
      </c>
      <c r="B4" s="51">
        <v>15.2</v>
      </c>
    </row>
    <row r="5" spans="1:3" ht="16.5" thickBot="1" x14ac:dyDescent="0.3">
      <c r="A5" s="46" t="s">
        <v>18</v>
      </c>
      <c r="B5" s="52">
        <v>526.01</v>
      </c>
    </row>
    <row r="6" spans="1:3" ht="16.5" thickBot="1" x14ac:dyDescent="0.3">
      <c r="A6" s="47" t="s">
        <v>19</v>
      </c>
      <c r="B6" s="51">
        <v>14.8649</v>
      </c>
    </row>
    <row r="7" spans="1:3" ht="16.5" thickBot="1" x14ac:dyDescent="0.3">
      <c r="A7" s="47" t="s">
        <v>20</v>
      </c>
      <c r="B7" s="53">
        <v>742</v>
      </c>
    </row>
    <row r="8" spans="1:3" ht="16.5" thickBot="1" x14ac:dyDescent="0.3">
      <c r="A8" s="46" t="s">
        <v>21</v>
      </c>
      <c r="B8" s="51">
        <v>16.899000000000001</v>
      </c>
    </row>
    <row r="9" spans="1:3" ht="16.5" thickBot="1" x14ac:dyDescent="0.3">
      <c r="A9" s="46" t="s">
        <v>22</v>
      </c>
      <c r="B9" s="52">
        <v>1422.51</v>
      </c>
    </row>
    <row r="10" spans="1:3" ht="16.5" thickBot="1" x14ac:dyDescent="0.3">
      <c r="A10" s="46" t="s">
        <v>23</v>
      </c>
      <c r="B10" s="52">
        <v>7840.34</v>
      </c>
    </row>
    <row r="11" spans="1:3" ht="16.5" thickBot="1" x14ac:dyDescent="0.3">
      <c r="A11" s="46" t="s">
        <v>24</v>
      </c>
      <c r="B11" s="52">
        <v>1268.01</v>
      </c>
    </row>
    <row r="12" spans="1:3" ht="16.5" thickBot="1" x14ac:dyDescent="0.3">
      <c r="A12" s="46" t="s">
        <v>25</v>
      </c>
      <c r="B12" s="52">
        <v>1948.52</v>
      </c>
    </row>
    <row r="13" spans="1:3" ht="16.5" thickBot="1" x14ac:dyDescent="0.3">
      <c r="A13" s="48" t="s">
        <v>26</v>
      </c>
      <c r="B13" s="54">
        <v>8483.85</v>
      </c>
    </row>
    <row r="14" spans="1:3" ht="15.75" thickTop="1" x14ac:dyDescent="0.25"/>
    <row r="15" spans="1:3" x14ac:dyDescent="0.25">
      <c r="A15" s="5" t="s">
        <v>266</v>
      </c>
    </row>
    <row r="16" spans="1:3" x14ac:dyDescent="0.25">
      <c r="A16" s="5" t="s">
        <v>267</v>
      </c>
    </row>
    <row r="17" spans="1:1" x14ac:dyDescent="0.25">
      <c r="A17" s="5" t="s">
        <v>268</v>
      </c>
    </row>
    <row r="18" spans="1:1" x14ac:dyDescent="0.25">
      <c r="A18" s="5" t="s">
        <v>269</v>
      </c>
    </row>
    <row r="19" spans="1:1" x14ac:dyDescent="0.25">
      <c r="A19" s="5" t="s">
        <v>270</v>
      </c>
    </row>
    <row r="20" spans="1:1" x14ac:dyDescent="0.25">
      <c r="A20" s="5" t="s">
        <v>271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workbookViewId="0">
      <selection activeCell="I3" sqref="I3"/>
    </sheetView>
  </sheetViews>
  <sheetFormatPr defaultRowHeight="15" x14ac:dyDescent="0.25"/>
  <cols>
    <col min="1" max="1" width="6.28515625" customWidth="1"/>
    <col min="2" max="2" width="10" customWidth="1"/>
    <col min="3" max="3" width="42.7109375" customWidth="1"/>
    <col min="6" max="6" width="18.42578125" style="8" customWidth="1"/>
    <col min="7" max="7" width="16" style="8" customWidth="1"/>
    <col min="8" max="8" width="14.42578125" style="8" customWidth="1"/>
    <col min="9" max="9" width="17" style="8" customWidth="1"/>
    <col min="10" max="10" width="15.28515625" style="8" customWidth="1"/>
    <col min="11" max="11" width="9.140625" style="8"/>
  </cols>
  <sheetData>
    <row r="1" spans="1:11" ht="15.75" thickBot="1" x14ac:dyDescent="0.3">
      <c r="A1" t="s">
        <v>36</v>
      </c>
      <c r="F1"/>
      <c r="G1"/>
      <c r="H1"/>
      <c r="I1"/>
      <c r="J1"/>
      <c r="K1"/>
    </row>
    <row r="2" spans="1:11" x14ac:dyDescent="0.25">
      <c r="A2" s="36">
        <v>1</v>
      </c>
      <c r="B2" s="37" t="s">
        <v>249</v>
      </c>
      <c r="C2" s="38" t="s">
        <v>37</v>
      </c>
      <c r="F2"/>
      <c r="G2"/>
      <c r="H2"/>
      <c r="I2"/>
      <c r="J2"/>
      <c r="K2"/>
    </row>
    <row r="3" spans="1:11" x14ac:dyDescent="0.25">
      <c r="A3" s="39">
        <v>2</v>
      </c>
      <c r="B3" s="40" t="s">
        <v>249</v>
      </c>
      <c r="C3" s="41" t="s">
        <v>38</v>
      </c>
      <c r="F3"/>
      <c r="G3"/>
      <c r="H3"/>
      <c r="I3"/>
      <c r="J3"/>
      <c r="K3"/>
    </row>
    <row r="4" spans="1:11" ht="15.75" thickBot="1" x14ac:dyDescent="0.3">
      <c r="A4" s="42">
        <v>3</v>
      </c>
      <c r="B4" s="43" t="s">
        <v>249</v>
      </c>
      <c r="C4" s="44" t="s">
        <v>39</v>
      </c>
      <c r="F4"/>
      <c r="G4"/>
      <c r="H4"/>
      <c r="I4"/>
      <c r="J4"/>
      <c r="K4"/>
    </row>
    <row r="5" spans="1:11" x14ac:dyDescent="0.25">
      <c r="A5" s="36">
        <v>4</v>
      </c>
      <c r="B5" s="37" t="s">
        <v>250</v>
      </c>
      <c r="C5" s="38" t="s">
        <v>251</v>
      </c>
      <c r="F5"/>
      <c r="G5"/>
      <c r="H5"/>
      <c r="I5"/>
      <c r="J5"/>
      <c r="K5"/>
    </row>
    <row r="6" spans="1:11" x14ac:dyDescent="0.25">
      <c r="A6" s="39">
        <v>5</v>
      </c>
      <c r="B6" s="40" t="s">
        <v>250</v>
      </c>
      <c r="C6" s="41" t="s">
        <v>41</v>
      </c>
      <c r="F6"/>
      <c r="G6"/>
      <c r="H6"/>
      <c r="I6"/>
      <c r="J6"/>
      <c r="K6"/>
    </row>
    <row r="7" spans="1:11" ht="15.75" thickBot="1" x14ac:dyDescent="0.3">
      <c r="A7" s="42">
        <v>6</v>
      </c>
      <c r="B7" s="43" t="s">
        <v>250</v>
      </c>
      <c r="C7" s="44" t="s">
        <v>42</v>
      </c>
      <c r="F7"/>
      <c r="G7"/>
      <c r="H7"/>
      <c r="I7"/>
      <c r="J7"/>
      <c r="K7"/>
    </row>
    <row r="9" spans="1:11" x14ac:dyDescent="0.25">
      <c r="C9" t="s">
        <v>51</v>
      </c>
      <c r="F9"/>
      <c r="G9"/>
      <c r="H9"/>
      <c r="I9"/>
      <c r="J9"/>
      <c r="K9"/>
    </row>
    <row r="10" spans="1:11" x14ac:dyDescent="0.25">
      <c r="C10" t="s">
        <v>154</v>
      </c>
      <c r="F10"/>
      <c r="G10"/>
      <c r="H10"/>
      <c r="I10"/>
      <c r="J10"/>
      <c r="K10"/>
    </row>
    <row r="11" spans="1:11" x14ac:dyDescent="0.25">
      <c r="C11" t="s">
        <v>140</v>
      </c>
      <c r="F11"/>
      <c r="G11"/>
      <c r="H11"/>
      <c r="I11"/>
      <c r="J11"/>
      <c r="K11"/>
    </row>
    <row r="12" spans="1:11" x14ac:dyDescent="0.25">
      <c r="C12" t="s">
        <v>141</v>
      </c>
      <c r="F12"/>
      <c r="G12"/>
      <c r="H12"/>
      <c r="I12"/>
      <c r="J12"/>
      <c r="K12"/>
    </row>
    <row r="13" spans="1:11" x14ac:dyDescent="0.25">
      <c r="C13" t="s">
        <v>50</v>
      </c>
      <c r="F13"/>
      <c r="G13"/>
      <c r="H13"/>
      <c r="I13"/>
      <c r="J13"/>
      <c r="K13"/>
    </row>
    <row r="14" spans="1:11" x14ac:dyDescent="0.25">
      <c r="C14" t="s">
        <v>45</v>
      </c>
      <c r="F14"/>
      <c r="G14"/>
      <c r="H14"/>
      <c r="I14"/>
      <c r="J14"/>
      <c r="K14"/>
    </row>
    <row r="16" spans="1:11" x14ac:dyDescent="0.25">
      <c r="A16">
        <v>1</v>
      </c>
      <c r="C16" s="7" t="s">
        <v>37</v>
      </c>
      <c r="F16"/>
      <c r="G16"/>
      <c r="H16"/>
      <c r="I16"/>
      <c r="J16"/>
      <c r="K16"/>
    </row>
    <row r="17" spans="1:11" x14ac:dyDescent="0.25">
      <c r="C17" s="8" t="s">
        <v>142</v>
      </c>
      <c r="F17"/>
      <c r="G17"/>
      <c r="H17"/>
      <c r="I17"/>
      <c r="J17"/>
      <c r="K17"/>
    </row>
    <row r="18" spans="1:11" x14ac:dyDescent="0.25">
      <c r="C18" t="s">
        <v>143</v>
      </c>
      <c r="F18"/>
      <c r="G18"/>
      <c r="H18"/>
      <c r="I18"/>
      <c r="J18"/>
      <c r="K18"/>
    </row>
    <row r="20" spans="1:11" x14ac:dyDescent="0.25">
      <c r="A20">
        <v>2</v>
      </c>
      <c r="C20" s="7" t="s">
        <v>38</v>
      </c>
      <c r="F20"/>
      <c r="G20"/>
      <c r="H20"/>
      <c r="I20"/>
      <c r="J20"/>
      <c r="K20"/>
    </row>
    <row r="21" spans="1:11" x14ac:dyDescent="0.25">
      <c r="C21" s="8" t="s">
        <v>202</v>
      </c>
      <c r="F21"/>
      <c r="G21"/>
      <c r="H21"/>
      <c r="I21"/>
      <c r="J21"/>
      <c r="K21"/>
    </row>
    <row r="22" spans="1:11" x14ac:dyDescent="0.25">
      <c r="C22" s="8" t="s">
        <v>203</v>
      </c>
      <c r="F22"/>
      <c r="G22"/>
      <c r="H22"/>
      <c r="I22"/>
      <c r="J22"/>
      <c r="K22"/>
    </row>
    <row r="23" spans="1:11" x14ac:dyDescent="0.25">
      <c r="A23">
        <v>3</v>
      </c>
      <c r="C23" s="7" t="s">
        <v>39</v>
      </c>
      <c r="F23"/>
      <c r="G23"/>
      <c r="H23"/>
      <c r="I23"/>
      <c r="J23"/>
      <c r="K23"/>
    </row>
    <row r="24" spans="1:11" x14ac:dyDescent="0.25">
      <c r="C24" s="8" t="s">
        <v>144</v>
      </c>
      <c r="F24"/>
      <c r="G24"/>
      <c r="H24"/>
      <c r="I24"/>
      <c r="J24"/>
      <c r="K24"/>
    </row>
    <row r="25" spans="1:11" x14ac:dyDescent="0.25">
      <c r="C25" s="8" t="s">
        <v>145</v>
      </c>
      <c r="F25"/>
      <c r="G25"/>
      <c r="H25"/>
      <c r="I25"/>
      <c r="J25"/>
      <c r="K25"/>
    </row>
    <row r="26" spans="1:11" x14ac:dyDescent="0.25">
      <c r="C26" s="8" t="s">
        <v>48</v>
      </c>
      <c r="F26"/>
      <c r="G26"/>
      <c r="H26"/>
      <c r="I26"/>
      <c r="J26"/>
      <c r="K26"/>
    </row>
    <row r="27" spans="1:11" x14ac:dyDescent="0.25">
      <c r="C27" s="8"/>
      <c r="F27"/>
      <c r="G27"/>
      <c r="H27"/>
      <c r="I27"/>
      <c r="J27"/>
      <c r="K27"/>
    </row>
    <row r="28" spans="1:11" x14ac:dyDescent="0.25">
      <c r="A28">
        <v>4</v>
      </c>
      <c r="C28" s="7" t="s">
        <v>40</v>
      </c>
      <c r="F28"/>
      <c r="G28"/>
      <c r="H28"/>
      <c r="I28"/>
      <c r="J28"/>
      <c r="K28"/>
    </row>
    <row r="29" spans="1:11" x14ac:dyDescent="0.25">
      <c r="C29" s="8" t="s">
        <v>146</v>
      </c>
      <c r="F29"/>
      <c r="G29"/>
      <c r="H29"/>
      <c r="I29"/>
      <c r="J29"/>
      <c r="K29"/>
    </row>
    <row r="30" spans="1:11" x14ac:dyDescent="0.25">
      <c r="C30" s="8" t="s">
        <v>47</v>
      </c>
      <c r="F30"/>
      <c r="G30"/>
      <c r="H30"/>
      <c r="I30"/>
      <c r="J30"/>
      <c r="K30"/>
    </row>
    <row r="31" spans="1:11" x14ac:dyDescent="0.25">
      <c r="C31" s="8" t="s">
        <v>147</v>
      </c>
      <c r="F31"/>
      <c r="G31"/>
      <c r="H31"/>
      <c r="I31"/>
      <c r="J31"/>
      <c r="K31"/>
    </row>
    <row r="32" spans="1:11" x14ac:dyDescent="0.25">
      <c r="C32" s="8" t="s">
        <v>148</v>
      </c>
      <c r="F32"/>
      <c r="G32"/>
      <c r="H32"/>
      <c r="I32"/>
      <c r="J32"/>
      <c r="K32"/>
    </row>
    <row r="33" spans="1:11" x14ac:dyDescent="0.25">
      <c r="C33" s="8" t="s">
        <v>149</v>
      </c>
      <c r="F33"/>
      <c r="G33"/>
      <c r="H33"/>
      <c r="I33"/>
      <c r="J33"/>
      <c r="K33"/>
    </row>
    <row r="34" spans="1:11" x14ac:dyDescent="0.25">
      <c r="C34" s="8" t="s">
        <v>150</v>
      </c>
      <c r="F34"/>
      <c r="G34"/>
      <c r="H34"/>
      <c r="I34"/>
      <c r="J34"/>
      <c r="K34"/>
    </row>
    <row r="35" spans="1:11" x14ac:dyDescent="0.25">
      <c r="C35" s="8"/>
      <c r="F35"/>
      <c r="G35"/>
      <c r="H35"/>
      <c r="I35"/>
      <c r="J35"/>
      <c r="K35"/>
    </row>
    <row r="36" spans="1:11" x14ac:dyDescent="0.25">
      <c r="A36">
        <v>5</v>
      </c>
      <c r="C36" s="7" t="s">
        <v>41</v>
      </c>
      <c r="F36"/>
      <c r="G36"/>
      <c r="H36"/>
      <c r="I36"/>
      <c r="J36"/>
      <c r="K36"/>
    </row>
    <row r="37" spans="1:11" x14ac:dyDescent="0.25">
      <c r="C37" s="8" t="s">
        <v>151</v>
      </c>
      <c r="F37"/>
      <c r="G37"/>
      <c r="H37"/>
      <c r="I37"/>
      <c r="J37"/>
      <c r="K37"/>
    </row>
    <row r="38" spans="1:11" x14ac:dyDescent="0.25">
      <c r="C38" s="8" t="s">
        <v>49</v>
      </c>
      <c r="F38"/>
      <c r="G38"/>
      <c r="H38"/>
      <c r="I38"/>
      <c r="J38"/>
      <c r="K38"/>
    </row>
    <row r="39" spans="1:11" x14ac:dyDescent="0.25">
      <c r="C39" s="8" t="s">
        <v>43</v>
      </c>
      <c r="F39"/>
      <c r="G39"/>
      <c r="H39"/>
      <c r="I39"/>
      <c r="J39"/>
      <c r="K39"/>
    </row>
    <row r="40" spans="1:11" x14ac:dyDescent="0.25">
      <c r="C40" s="8" t="s">
        <v>152</v>
      </c>
      <c r="F40"/>
      <c r="G40"/>
      <c r="H40"/>
      <c r="I40"/>
      <c r="J40"/>
      <c r="K40"/>
    </row>
    <row r="41" spans="1:11" x14ac:dyDescent="0.25">
      <c r="C41" s="8" t="s">
        <v>46</v>
      </c>
      <c r="F41"/>
      <c r="G41"/>
      <c r="H41"/>
      <c r="I41"/>
      <c r="J41"/>
      <c r="K41"/>
    </row>
    <row r="43" spans="1:11" x14ac:dyDescent="0.25">
      <c r="A43">
        <v>6</v>
      </c>
      <c r="C43" s="7" t="s">
        <v>42</v>
      </c>
      <c r="F43"/>
      <c r="G43"/>
      <c r="H43"/>
      <c r="I43"/>
      <c r="J43"/>
      <c r="K43"/>
    </row>
    <row r="44" spans="1:11" x14ac:dyDescent="0.25">
      <c r="C44" s="8" t="s">
        <v>44</v>
      </c>
      <c r="F44"/>
      <c r="G44"/>
      <c r="H44"/>
      <c r="I44"/>
      <c r="J44"/>
      <c r="K44"/>
    </row>
    <row r="45" spans="1:11" x14ac:dyDescent="0.25">
      <c r="C45" s="8" t="s">
        <v>153</v>
      </c>
      <c r="F45"/>
      <c r="G45"/>
      <c r="H45"/>
      <c r="I45"/>
      <c r="J45"/>
      <c r="K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election activeCell="A16" sqref="A16"/>
    </sheetView>
  </sheetViews>
  <sheetFormatPr defaultRowHeight="15.75" x14ac:dyDescent="0.25"/>
  <cols>
    <col min="1" max="1" width="6.28515625" style="17" customWidth="1"/>
    <col min="2" max="2" width="14.7109375" style="20" customWidth="1"/>
    <col min="3" max="3" width="137.28515625" style="18" customWidth="1"/>
    <col min="4" max="16384" width="9.140625" style="17"/>
  </cols>
  <sheetData>
    <row r="1" spans="1:3" x14ac:dyDescent="0.25">
      <c r="A1" s="22">
        <v>1</v>
      </c>
      <c r="B1" s="22" t="s">
        <v>133</v>
      </c>
      <c r="C1" s="23" t="s">
        <v>192</v>
      </c>
    </row>
    <row r="2" spans="1:3" x14ac:dyDescent="0.25">
      <c r="A2" s="22">
        <v>2</v>
      </c>
      <c r="B2" s="22" t="s">
        <v>132</v>
      </c>
      <c r="C2" s="23" t="s">
        <v>123</v>
      </c>
    </row>
    <row r="3" spans="1:3" ht="31.5" x14ac:dyDescent="0.25">
      <c r="A3" s="22">
        <v>3</v>
      </c>
      <c r="B3" s="22" t="s">
        <v>132</v>
      </c>
      <c r="C3" s="23" t="s">
        <v>126</v>
      </c>
    </row>
    <row r="4" spans="1:3" x14ac:dyDescent="0.25">
      <c r="A4" s="22">
        <v>4</v>
      </c>
      <c r="B4" s="22" t="s">
        <v>136</v>
      </c>
      <c r="C4" s="23" t="s">
        <v>138</v>
      </c>
    </row>
    <row r="5" spans="1:3" x14ac:dyDescent="0.25">
      <c r="A5" s="22">
        <v>5</v>
      </c>
      <c r="B5" s="22" t="s">
        <v>130</v>
      </c>
      <c r="C5" s="23" t="s">
        <v>122</v>
      </c>
    </row>
    <row r="6" spans="1:3" x14ac:dyDescent="0.25">
      <c r="A6" s="22">
        <v>6</v>
      </c>
      <c r="B6" s="22" t="s">
        <v>130</v>
      </c>
      <c r="C6" s="23" t="s">
        <v>125</v>
      </c>
    </row>
    <row r="7" spans="1:3" ht="47.25" x14ac:dyDescent="0.25">
      <c r="A7" s="22">
        <v>7</v>
      </c>
      <c r="B7" s="22" t="s">
        <v>137</v>
      </c>
      <c r="C7" s="23" t="s">
        <v>193</v>
      </c>
    </row>
    <row r="8" spans="1:3" x14ac:dyDescent="0.25">
      <c r="A8" s="22">
        <v>8</v>
      </c>
      <c r="B8" s="22" t="s">
        <v>137</v>
      </c>
      <c r="C8" s="23" t="s">
        <v>129</v>
      </c>
    </row>
    <row r="9" spans="1:3" ht="31.5" x14ac:dyDescent="0.25">
      <c r="A9" s="22">
        <v>9</v>
      </c>
      <c r="B9" s="22" t="s">
        <v>137</v>
      </c>
      <c r="C9" s="23" t="s">
        <v>194</v>
      </c>
    </row>
    <row r="10" spans="1:3" x14ac:dyDescent="0.25">
      <c r="A10" s="22">
        <v>10</v>
      </c>
      <c r="B10" s="22" t="s">
        <v>131</v>
      </c>
      <c r="C10" s="23" t="s">
        <v>195</v>
      </c>
    </row>
    <row r="11" spans="1:3" ht="31.5" x14ac:dyDescent="0.25">
      <c r="A11" s="22">
        <v>11</v>
      </c>
      <c r="B11" s="22" t="s">
        <v>131</v>
      </c>
      <c r="C11" s="23" t="s">
        <v>124</v>
      </c>
    </row>
    <row r="12" spans="1:3" x14ac:dyDescent="0.25">
      <c r="A12" s="22">
        <v>12</v>
      </c>
      <c r="B12" s="22" t="s">
        <v>131</v>
      </c>
      <c r="C12" s="23" t="s">
        <v>128</v>
      </c>
    </row>
    <row r="13" spans="1:3" ht="31.5" x14ac:dyDescent="0.25">
      <c r="A13" s="22">
        <v>13</v>
      </c>
      <c r="B13" s="22" t="s">
        <v>134</v>
      </c>
      <c r="C13" s="23" t="s">
        <v>196</v>
      </c>
    </row>
    <row r="14" spans="1:3" ht="31.5" x14ac:dyDescent="0.25">
      <c r="A14" s="22">
        <v>14</v>
      </c>
      <c r="B14" s="22" t="s">
        <v>134</v>
      </c>
      <c r="C14" s="23" t="s">
        <v>197</v>
      </c>
    </row>
    <row r="15" spans="1:3" ht="31.5" x14ac:dyDescent="0.25">
      <c r="A15" s="22">
        <v>15</v>
      </c>
      <c r="B15" s="22" t="s">
        <v>134</v>
      </c>
      <c r="C15" s="23" t="s">
        <v>127</v>
      </c>
    </row>
    <row r="17" spans="3:3" x14ac:dyDescent="0.25">
      <c r="C17" s="45" t="s">
        <v>252</v>
      </c>
    </row>
  </sheetData>
  <sortState ref="A1:C16">
    <sortCondition ref="A1"/>
  </sortState>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tabSelected="1" topLeftCell="A2" workbookViewId="0">
      <selection activeCell="C17" sqref="C17"/>
    </sheetView>
  </sheetViews>
  <sheetFormatPr defaultRowHeight="15" x14ac:dyDescent="0.25"/>
  <cols>
    <col min="1" max="1" width="6.42578125" customWidth="1"/>
    <col min="2" max="2" width="32.28515625" customWidth="1"/>
    <col min="3" max="3" width="131.85546875" customWidth="1"/>
  </cols>
  <sheetData>
    <row r="1" spans="1:4" x14ac:dyDescent="0.25">
      <c r="A1" s="19">
        <v>1</v>
      </c>
      <c r="B1" t="s">
        <v>94</v>
      </c>
      <c r="C1" t="s">
        <v>95</v>
      </c>
    </row>
    <row r="2" spans="1:4" x14ac:dyDescent="0.25">
      <c r="A2" s="19">
        <v>2</v>
      </c>
      <c r="B2" t="s">
        <v>96</v>
      </c>
      <c r="C2" t="s">
        <v>97</v>
      </c>
    </row>
    <row r="3" spans="1:4" x14ac:dyDescent="0.25">
      <c r="A3" s="19">
        <v>3</v>
      </c>
      <c r="B3" t="s">
        <v>98</v>
      </c>
      <c r="C3" t="s">
        <v>99</v>
      </c>
    </row>
    <row r="4" spans="1:4" x14ac:dyDescent="0.25">
      <c r="A4" s="19">
        <v>4</v>
      </c>
      <c r="B4" t="s">
        <v>87</v>
      </c>
      <c r="C4" t="s">
        <v>88</v>
      </c>
    </row>
    <row r="5" spans="1:4" x14ac:dyDescent="0.25">
      <c r="A5" s="19"/>
      <c r="B5" t="s">
        <v>10</v>
      </c>
      <c r="C5" t="s">
        <v>235</v>
      </c>
    </row>
    <row r="6" spans="1:4" x14ac:dyDescent="0.25">
      <c r="A6" s="19">
        <v>5</v>
      </c>
      <c r="B6" t="s">
        <v>69</v>
      </c>
      <c r="C6" t="s">
        <v>70</v>
      </c>
    </row>
    <row r="7" spans="1:4" x14ac:dyDescent="0.25">
      <c r="A7" s="19">
        <v>6</v>
      </c>
      <c r="B7" t="s">
        <v>66</v>
      </c>
      <c r="C7" t="s">
        <v>121</v>
      </c>
    </row>
    <row r="8" spans="1:4" x14ac:dyDescent="0.25">
      <c r="A8" s="19">
        <v>7</v>
      </c>
      <c r="B8" t="s">
        <v>66</v>
      </c>
      <c r="C8" t="s">
        <v>73</v>
      </c>
    </row>
    <row r="9" spans="1:4" x14ac:dyDescent="0.25">
      <c r="A9" s="19">
        <v>8</v>
      </c>
      <c r="B9" t="s">
        <v>115</v>
      </c>
      <c r="C9" t="s">
        <v>116</v>
      </c>
    </row>
    <row r="10" spans="1:4" x14ac:dyDescent="0.25">
      <c r="A10" s="19"/>
      <c r="B10" t="s">
        <v>200</v>
      </c>
      <c r="C10" t="s">
        <v>201</v>
      </c>
    </row>
    <row r="11" spans="1:4" x14ac:dyDescent="0.25">
      <c r="A11" s="19">
        <v>9</v>
      </c>
      <c r="B11" t="s">
        <v>89</v>
      </c>
      <c r="C11" t="s">
        <v>90</v>
      </c>
    </row>
    <row r="12" spans="1:4" x14ac:dyDescent="0.25">
      <c r="A12" s="19">
        <v>10</v>
      </c>
      <c r="B12" t="s">
        <v>63</v>
      </c>
      <c r="C12" t="s">
        <v>256</v>
      </c>
      <c r="D12" t="s">
        <v>0</v>
      </c>
    </row>
    <row r="13" spans="1:4" x14ac:dyDescent="0.25">
      <c r="A13" s="19">
        <v>11</v>
      </c>
      <c r="B13" t="s">
        <v>92</v>
      </c>
      <c r="C13" t="s">
        <v>93</v>
      </c>
    </row>
    <row r="14" spans="1:4" x14ac:dyDescent="0.25">
      <c r="A14" s="19">
        <v>12</v>
      </c>
      <c r="B14" t="s">
        <v>100</v>
      </c>
      <c r="C14" t="s">
        <v>101</v>
      </c>
    </row>
    <row r="15" spans="1:4" x14ac:dyDescent="0.25">
      <c r="A15" s="19">
        <v>13</v>
      </c>
      <c r="B15" t="s">
        <v>102</v>
      </c>
      <c r="C15" t="s">
        <v>103</v>
      </c>
    </row>
    <row r="16" spans="1:4" x14ac:dyDescent="0.25">
      <c r="A16" s="19">
        <v>14</v>
      </c>
      <c r="B16" t="s">
        <v>105</v>
      </c>
      <c r="C16" t="s">
        <v>106</v>
      </c>
    </row>
    <row r="17" spans="1:3" x14ac:dyDescent="0.25">
      <c r="A17" s="19">
        <v>15</v>
      </c>
      <c r="B17" t="s">
        <v>64</v>
      </c>
      <c r="C17" t="s">
        <v>68</v>
      </c>
    </row>
    <row r="18" spans="1:3" x14ac:dyDescent="0.25">
      <c r="A18" s="19">
        <v>16</v>
      </c>
      <c r="B18" t="s">
        <v>74</v>
      </c>
      <c r="C18" t="s">
        <v>75</v>
      </c>
    </row>
    <row r="19" spans="1:3" x14ac:dyDescent="0.25">
      <c r="A19" s="19">
        <v>17</v>
      </c>
      <c r="B19" t="s">
        <v>119</v>
      </c>
      <c r="C19" t="s">
        <v>120</v>
      </c>
    </row>
    <row r="20" spans="1:3" x14ac:dyDescent="0.25">
      <c r="A20" s="19">
        <v>18</v>
      </c>
      <c r="B20" t="s">
        <v>91</v>
      </c>
      <c r="C20" t="s">
        <v>257</v>
      </c>
    </row>
    <row r="21" spans="1:3" x14ac:dyDescent="0.25">
      <c r="A21" s="19">
        <v>19</v>
      </c>
      <c r="B21" t="s">
        <v>117</v>
      </c>
      <c r="C21" t="s">
        <v>118</v>
      </c>
    </row>
    <row r="22" spans="1:3" x14ac:dyDescent="0.25">
      <c r="A22" s="19">
        <v>20</v>
      </c>
      <c r="B22" t="s">
        <v>67</v>
      </c>
      <c r="C22" t="s">
        <v>258</v>
      </c>
    </row>
    <row r="23" spans="1:3" x14ac:dyDescent="0.25">
      <c r="A23" s="19">
        <v>21</v>
      </c>
      <c r="B23" t="s">
        <v>113</v>
      </c>
      <c r="C23" t="s">
        <v>114</v>
      </c>
    </row>
    <row r="24" spans="1:3" x14ac:dyDescent="0.25">
      <c r="A24" s="19">
        <v>22</v>
      </c>
      <c r="B24" t="s">
        <v>111</v>
      </c>
      <c r="C24" t="s">
        <v>112</v>
      </c>
    </row>
    <row r="25" spans="1:3" x14ac:dyDescent="0.25">
      <c r="A25" s="19">
        <v>23</v>
      </c>
      <c r="B25" t="s">
        <v>107</v>
      </c>
      <c r="C25" t="s">
        <v>108</v>
      </c>
    </row>
    <row r="26" spans="1:3" x14ac:dyDescent="0.25">
      <c r="A26" s="19">
        <v>24</v>
      </c>
      <c r="B26" t="s">
        <v>71</v>
      </c>
      <c r="C26" t="s">
        <v>72</v>
      </c>
    </row>
    <row r="27" spans="1:3" x14ac:dyDescent="0.25">
      <c r="A27" s="19">
        <v>26</v>
      </c>
      <c r="B27" t="s">
        <v>78</v>
      </c>
      <c r="C27" t="s">
        <v>79</v>
      </c>
    </row>
    <row r="28" spans="1:3" x14ac:dyDescent="0.25">
      <c r="A28" s="19">
        <v>27</v>
      </c>
      <c r="B28" t="s">
        <v>80</v>
      </c>
      <c r="C28" t="s">
        <v>81</v>
      </c>
    </row>
    <row r="29" spans="1:3" x14ac:dyDescent="0.25">
      <c r="A29" s="19">
        <v>28</v>
      </c>
      <c r="B29" t="s">
        <v>82</v>
      </c>
      <c r="C29" t="s">
        <v>83</v>
      </c>
    </row>
    <row r="30" spans="1:3" x14ac:dyDescent="0.25">
      <c r="A30" s="19">
        <v>29</v>
      </c>
      <c r="B30" t="s">
        <v>84</v>
      </c>
      <c r="C30" t="s">
        <v>198</v>
      </c>
    </row>
    <row r="31" spans="1:3" x14ac:dyDescent="0.25">
      <c r="A31" s="19">
        <v>30</v>
      </c>
      <c r="B31" t="s">
        <v>85</v>
      </c>
      <c r="C31" t="s">
        <v>86</v>
      </c>
    </row>
    <row r="32" spans="1:3" x14ac:dyDescent="0.25">
      <c r="A32" s="19">
        <v>31</v>
      </c>
      <c r="B32" t="s">
        <v>109</v>
      </c>
      <c r="C32" t="s">
        <v>110</v>
      </c>
    </row>
    <row r="33" spans="1:3" x14ac:dyDescent="0.25">
      <c r="A33" s="19">
        <v>32</v>
      </c>
      <c r="B33" t="s">
        <v>139</v>
      </c>
      <c r="C33" t="s">
        <v>77</v>
      </c>
    </row>
    <row r="34" spans="1:3" x14ac:dyDescent="0.25">
      <c r="A34" s="19">
        <v>33</v>
      </c>
      <c r="B34" t="s">
        <v>104</v>
      </c>
      <c r="C34" t="s">
        <v>259</v>
      </c>
    </row>
    <row r="35" spans="1:3" x14ac:dyDescent="0.25">
      <c r="A35" s="19">
        <v>34</v>
      </c>
      <c r="B35" t="s">
        <v>65</v>
      </c>
      <c r="C35" t="s">
        <v>260</v>
      </c>
    </row>
    <row r="36" spans="1:3" x14ac:dyDescent="0.25">
      <c r="A36" s="19">
        <v>35</v>
      </c>
      <c r="B36" t="s">
        <v>199</v>
      </c>
      <c r="C36" t="s">
        <v>261</v>
      </c>
    </row>
    <row r="37" spans="1:3" x14ac:dyDescent="0.25">
      <c r="A37" s="19">
        <v>36</v>
      </c>
      <c r="B37" t="s">
        <v>2</v>
      </c>
      <c r="C37" t="s">
        <v>76</v>
      </c>
    </row>
  </sheetData>
  <sortState ref="B3:D41">
    <sortCondition ref="B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Step by Step  8-1</vt:lpstr>
      <vt:lpstr>ECTR Totals by POS</vt:lpstr>
      <vt:lpstr>Reimb Info by POS</vt:lpstr>
      <vt:lpstr>NON-FAC PE COMPONENTS</vt:lpstr>
      <vt:lpstr>Benefits</vt:lpstr>
      <vt:lpstr>Glossary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Ritecode</dc:creator>
  <cp:lastModifiedBy>JeffRestuccio</cp:lastModifiedBy>
  <cp:lastPrinted>2021-04-15T20:06:58Z</cp:lastPrinted>
  <dcterms:created xsi:type="dcterms:W3CDTF">2021-02-06T10:56:30Z</dcterms:created>
  <dcterms:modified xsi:type="dcterms:W3CDTF">2022-01-31T17:28:54Z</dcterms:modified>
</cp:coreProperties>
</file>